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okumenty\opravy, akce pod smlouvama, projekty, soutěže\veřejné zakázky, soutěže\Soutěže\2022\oprava MK\"/>
    </mc:Choice>
  </mc:AlternateContent>
  <bookViews>
    <workbookView xWindow="-120" yWindow="-120" windowWidth="29040" windowHeight="15840" activeTab="2"/>
  </bookViews>
  <sheets>
    <sheet name="Rekapitulace stavby" sheetId="1" r:id="rId1"/>
    <sheet name="100 - SO 100 Komunikace" sheetId="2" r:id="rId2"/>
    <sheet name="300 - SO 300 Dešťová kana..." sheetId="3" r:id="rId3"/>
  </sheets>
  <definedNames>
    <definedName name="_xlnm._FilterDatabase" localSheetId="1" hidden="1">'100 - SO 100 Komunikace'!$C$123:$K$213</definedName>
    <definedName name="_xlnm._FilterDatabase" localSheetId="2" hidden="1">'300 - SO 300 Dešťová kana...'!$C$122:$K$221</definedName>
    <definedName name="_xlnm.Print_Titles" localSheetId="1">'100 - SO 100 Komunikace'!$123:$123</definedName>
    <definedName name="_xlnm.Print_Titles" localSheetId="2">'300 - SO 300 Dešťová kana...'!$122:$122</definedName>
    <definedName name="_xlnm.Print_Titles" localSheetId="0">'Rekapitulace stavby'!$92:$92</definedName>
    <definedName name="_xlnm.Print_Area" localSheetId="1">'100 - SO 100 Komunikace'!$C$4:$J$76,'100 - SO 100 Komunikace'!$C$82:$J$105,'100 - SO 100 Komunikace'!$C$111:$K$213</definedName>
    <definedName name="_xlnm.Print_Area" localSheetId="2">'300 - SO 300 Dešťová kana...'!$C$4:$J$76,'300 - SO 300 Dešťová kana...'!$C$82:$J$104,'300 - SO 300 Dešťová kana...'!$C$110:$K$221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221" i="3"/>
  <c r="BH221" i="3"/>
  <c r="BG221" i="3"/>
  <c r="BF221" i="3"/>
  <c r="T221" i="3"/>
  <c r="T220" i="3"/>
  <c r="R221" i="3"/>
  <c r="R220" i="3"/>
  <c r="P221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199" i="3"/>
  <c r="BH199" i="3"/>
  <c r="BG199" i="3"/>
  <c r="BF199" i="3"/>
  <c r="T199" i="3"/>
  <c r="T198" i="3"/>
  <c r="R199" i="3"/>
  <c r="R198" i="3" s="1"/>
  <c r="P199" i="3"/>
  <c r="P198" i="3"/>
  <c r="BI197" i="3"/>
  <c r="BH197" i="3"/>
  <c r="BG197" i="3"/>
  <c r="BF197" i="3"/>
  <c r="T197" i="3"/>
  <c r="T196" i="3" s="1"/>
  <c r="R197" i="3"/>
  <c r="R196" i="3"/>
  <c r="P197" i="3"/>
  <c r="P196" i="3" s="1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F119" i="3"/>
  <c r="F117" i="3"/>
  <c r="E115" i="3"/>
  <c r="J92" i="3"/>
  <c r="J91" i="3"/>
  <c r="F91" i="3"/>
  <c r="F89" i="3"/>
  <c r="E87" i="3"/>
  <c r="J18" i="3"/>
  <c r="E18" i="3"/>
  <c r="F120" i="3"/>
  <c r="J17" i="3"/>
  <c r="E7" i="3"/>
  <c r="E113" i="3" s="1"/>
  <c r="J37" i="2"/>
  <c r="J36" i="2"/>
  <c r="AY95" i="1"/>
  <c r="J35" i="2"/>
  <c r="AX95" i="1" s="1"/>
  <c r="BI213" i="2"/>
  <c r="BH213" i="2"/>
  <c r="BG213" i="2"/>
  <c r="BF213" i="2"/>
  <c r="T213" i="2"/>
  <c r="T212" i="2" s="1"/>
  <c r="R213" i="2"/>
  <c r="R212" i="2" s="1"/>
  <c r="P213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T181" i="2" s="1"/>
  <c r="R182" i="2"/>
  <c r="R181" i="2" s="1"/>
  <c r="P182" i="2"/>
  <c r="P181" i="2" s="1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T176" i="2" s="1"/>
  <c r="R177" i="2"/>
  <c r="R176" i="2" s="1"/>
  <c r="P177" i="2"/>
  <c r="P176" i="2" s="1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89" i="2"/>
  <c r="E7" i="2"/>
  <c r="E114" i="2" s="1"/>
  <c r="L90" i="1"/>
  <c r="AM90" i="1"/>
  <c r="AM89" i="1"/>
  <c r="L89" i="1"/>
  <c r="AM87" i="1"/>
  <c r="L87" i="1"/>
  <c r="L85" i="1"/>
  <c r="L84" i="1"/>
  <c r="J219" i="3"/>
  <c r="J214" i="3"/>
  <c r="J213" i="3"/>
  <c r="BK212" i="3"/>
  <c r="BK208" i="3"/>
  <c r="J207" i="3"/>
  <c r="J197" i="3"/>
  <c r="BK187" i="3"/>
  <c r="J184" i="3"/>
  <c r="BK182" i="3"/>
  <c r="J177" i="3"/>
  <c r="J175" i="3"/>
  <c r="BK173" i="3"/>
  <c r="J165" i="3"/>
  <c r="J160" i="3"/>
  <c r="BK155" i="3"/>
  <c r="BK153" i="3"/>
  <c r="J148" i="3"/>
  <c r="J143" i="3"/>
  <c r="J142" i="3"/>
  <c r="J136" i="3"/>
  <c r="J131" i="3"/>
  <c r="BK129" i="3"/>
  <c r="J126" i="3"/>
  <c r="BK203" i="2"/>
  <c r="BK202" i="2"/>
  <c r="J201" i="2"/>
  <c r="BK198" i="2"/>
  <c r="BK196" i="2"/>
  <c r="BK192" i="2"/>
  <c r="J191" i="2"/>
  <c r="BK189" i="2"/>
  <c r="BK188" i="2"/>
  <c r="BK186" i="2"/>
  <c r="J184" i="2"/>
  <c r="J182" i="2"/>
  <c r="BK174" i="2"/>
  <c r="BK172" i="2"/>
  <c r="BK170" i="2"/>
  <c r="J169" i="2"/>
  <c r="J167" i="2"/>
  <c r="BK162" i="2"/>
  <c r="J157" i="2"/>
  <c r="BK152" i="2"/>
  <c r="J150" i="2"/>
  <c r="J145" i="2"/>
  <c r="BK129" i="2"/>
  <c r="J128" i="2"/>
  <c r="BK221" i="3"/>
  <c r="BK219" i="3"/>
  <c r="J217" i="3"/>
  <c r="BK215" i="3"/>
  <c r="BK211" i="3"/>
  <c r="BK207" i="3"/>
  <c r="J199" i="3"/>
  <c r="BK194" i="3"/>
  <c r="J182" i="3"/>
  <c r="J180" i="3"/>
  <c r="BK179" i="3"/>
  <c r="BK177" i="3"/>
  <c r="J173" i="3"/>
  <c r="BK171" i="3"/>
  <c r="J163" i="3"/>
  <c r="J155" i="3"/>
  <c r="BK143" i="3"/>
  <c r="J140" i="3"/>
  <c r="BK131" i="3"/>
  <c r="BK128" i="3"/>
  <c r="BK126" i="3"/>
  <c r="BK213" i="2"/>
  <c r="J210" i="2"/>
  <c r="J202" i="2"/>
  <c r="BK201" i="2"/>
  <c r="J198" i="2"/>
  <c r="J196" i="2"/>
  <c r="BK194" i="2"/>
  <c r="J192" i="2"/>
  <c r="J188" i="2"/>
  <c r="BK187" i="2"/>
  <c r="J179" i="2"/>
  <c r="J177" i="2"/>
  <c r="J174" i="2"/>
  <c r="BK164" i="2"/>
  <c r="J162" i="2"/>
  <c r="J140" i="2"/>
  <c r="BK137" i="2"/>
  <c r="BK132" i="2"/>
  <c r="J130" i="2"/>
  <c r="J127" i="2"/>
  <c r="J221" i="3"/>
  <c r="J218" i="3"/>
  <c r="J215" i="3"/>
  <c r="BK214" i="3"/>
  <c r="BK213" i="3"/>
  <c r="J210" i="3"/>
  <c r="BK210" i="2"/>
  <c r="BK208" i="2"/>
  <c r="J194" i="2"/>
  <c r="J190" i="2"/>
  <c r="J187" i="2"/>
  <c r="J186" i="2"/>
  <c r="BK185" i="2"/>
  <c r="BK184" i="2"/>
  <c r="BK179" i="2"/>
  <c r="BK177" i="2"/>
  <c r="BK169" i="2"/>
  <c r="J165" i="2"/>
  <c r="J164" i="2"/>
  <c r="J160" i="2"/>
  <c r="BK157" i="2"/>
  <c r="BK130" i="2"/>
  <c r="J129" i="2"/>
  <c r="BK218" i="3"/>
  <c r="BK217" i="3"/>
  <c r="J212" i="3"/>
  <c r="J211" i="3"/>
  <c r="BK210" i="3"/>
  <c r="J208" i="3"/>
  <c r="BK199" i="3"/>
  <c r="BK197" i="3"/>
  <c r="J194" i="3"/>
  <c r="J187" i="3"/>
  <c r="BK184" i="3"/>
  <c r="BK180" i="3"/>
  <c r="J179" i="3"/>
  <c r="BK175" i="3"/>
  <c r="J171" i="3"/>
  <c r="BK165" i="3"/>
  <c r="BK163" i="3"/>
  <c r="BK160" i="3"/>
  <c r="J153" i="3"/>
  <c r="BK148" i="3"/>
  <c r="BK142" i="3"/>
  <c r="BK140" i="3"/>
  <c r="BK136" i="3"/>
  <c r="J129" i="3"/>
  <c r="J128" i="3"/>
  <c r="J213" i="2"/>
  <c r="J208" i="2"/>
  <c r="J203" i="2"/>
  <c r="BK191" i="2"/>
  <c r="BK190" i="2"/>
  <c r="J189" i="2"/>
  <c r="J185" i="2"/>
  <c r="BK182" i="2"/>
  <c r="J172" i="2"/>
  <c r="J170" i="2"/>
  <c r="BK167" i="2"/>
  <c r="BK165" i="2"/>
  <c r="BK160" i="2"/>
  <c r="J152" i="2"/>
  <c r="BK150" i="2"/>
  <c r="BK145" i="2"/>
  <c r="BK140" i="2"/>
  <c r="J137" i="2"/>
  <c r="J132" i="2"/>
  <c r="BK128" i="2"/>
  <c r="BK127" i="2"/>
  <c r="AS94" i="1"/>
  <c r="P126" i="2" l="1"/>
  <c r="BK178" i="2"/>
  <c r="J178" i="2" s="1"/>
  <c r="J100" i="2" s="1"/>
  <c r="R178" i="2"/>
  <c r="R183" i="2"/>
  <c r="T207" i="2"/>
  <c r="P125" i="3"/>
  <c r="BK126" i="2"/>
  <c r="J126" i="2" s="1"/>
  <c r="J98" i="2" s="1"/>
  <c r="R126" i="2"/>
  <c r="P178" i="2"/>
  <c r="BK183" i="2"/>
  <c r="J183" i="2" s="1"/>
  <c r="J102" i="2" s="1"/>
  <c r="T183" i="2"/>
  <c r="R207" i="2"/>
  <c r="BK125" i="3"/>
  <c r="J125" i="3" s="1"/>
  <c r="J98" i="3" s="1"/>
  <c r="R125" i="3"/>
  <c r="BK186" i="3"/>
  <c r="J186" i="3"/>
  <c r="J99" i="3" s="1"/>
  <c r="R186" i="3"/>
  <c r="P206" i="3"/>
  <c r="R206" i="3"/>
  <c r="T126" i="2"/>
  <c r="T178" i="2"/>
  <c r="P183" i="2"/>
  <c r="BK207" i="2"/>
  <c r="J207" i="2" s="1"/>
  <c r="J103" i="2" s="1"/>
  <c r="P207" i="2"/>
  <c r="T125" i="3"/>
  <c r="P186" i="3"/>
  <c r="T186" i="3"/>
  <c r="BK206" i="3"/>
  <c r="J206" i="3" s="1"/>
  <c r="J102" i="3" s="1"/>
  <c r="T206" i="3"/>
  <c r="F92" i="2"/>
  <c r="BE129" i="2"/>
  <c r="BE162" i="2"/>
  <c r="BE174" i="2"/>
  <c r="BE177" i="2"/>
  <c r="BE179" i="2"/>
  <c r="BE186" i="2"/>
  <c r="BE187" i="2"/>
  <c r="BE192" i="2"/>
  <c r="BE196" i="2"/>
  <c r="BE201" i="2"/>
  <c r="E85" i="3"/>
  <c r="J89" i="3"/>
  <c r="F92" i="3"/>
  <c r="BE126" i="3"/>
  <c r="BE131" i="3"/>
  <c r="BE140" i="3"/>
  <c r="BE143" i="3"/>
  <c r="BE155" i="3"/>
  <c r="BE173" i="3"/>
  <c r="BE177" i="3"/>
  <c r="BE179" i="3"/>
  <c r="BE182" i="3"/>
  <c r="BE187" i="3"/>
  <c r="BE194" i="3"/>
  <c r="BE197" i="3"/>
  <c r="BE213" i="3"/>
  <c r="BE214" i="3"/>
  <c r="BE219" i="3"/>
  <c r="BE127" i="2"/>
  <c r="BE132" i="2"/>
  <c r="BE140" i="2"/>
  <c r="BE160" i="2"/>
  <c r="BE165" i="2"/>
  <c r="BE170" i="2"/>
  <c r="BE172" i="2"/>
  <c r="BE188" i="2"/>
  <c r="BE191" i="2"/>
  <c r="BE194" i="2"/>
  <c r="BE198" i="2"/>
  <c r="BE202" i="2"/>
  <c r="BE207" i="3"/>
  <c r="BE211" i="3"/>
  <c r="BE128" i="2"/>
  <c r="BE145" i="2"/>
  <c r="BE150" i="2"/>
  <c r="BE152" i="2"/>
  <c r="BE157" i="2"/>
  <c r="BE167" i="2"/>
  <c r="BE169" i="2"/>
  <c r="BE182" i="2"/>
  <c r="BE185" i="2"/>
  <c r="BE189" i="2"/>
  <c r="BE190" i="2"/>
  <c r="BE203" i="2"/>
  <c r="BK176" i="2"/>
  <c r="J176" i="2" s="1"/>
  <c r="J99" i="2" s="1"/>
  <c r="BE129" i="3"/>
  <c r="BE136" i="3"/>
  <c r="BE142" i="3"/>
  <c r="BE165" i="3"/>
  <c r="BE184" i="3"/>
  <c r="BE199" i="3"/>
  <c r="BE208" i="3"/>
  <c r="BE212" i="3"/>
  <c r="BE217" i="3"/>
  <c r="BK196" i="3"/>
  <c r="J196" i="3" s="1"/>
  <c r="J100" i="3" s="1"/>
  <c r="BK198" i="3"/>
  <c r="J198" i="3" s="1"/>
  <c r="J101" i="3" s="1"/>
  <c r="BK220" i="3"/>
  <c r="J220" i="3"/>
  <c r="J103" i="3" s="1"/>
  <c r="E85" i="2"/>
  <c r="BE130" i="2"/>
  <c r="BE137" i="2"/>
  <c r="BE164" i="2"/>
  <c r="BE184" i="2"/>
  <c r="BE208" i="2"/>
  <c r="BE210" i="2"/>
  <c r="BE213" i="2"/>
  <c r="BK181" i="2"/>
  <c r="J181" i="2" s="1"/>
  <c r="J101" i="2" s="1"/>
  <c r="BK212" i="2"/>
  <c r="J212" i="2" s="1"/>
  <c r="J104" i="2" s="1"/>
  <c r="BE128" i="3"/>
  <c r="BE148" i="3"/>
  <c r="BE153" i="3"/>
  <c r="BE160" i="3"/>
  <c r="BE163" i="3"/>
  <c r="BE171" i="3"/>
  <c r="BE175" i="3"/>
  <c r="BE180" i="3"/>
  <c r="BE210" i="3"/>
  <c r="BE215" i="3"/>
  <c r="BE218" i="3"/>
  <c r="BE221" i="3"/>
  <c r="F34" i="2"/>
  <c r="BA95" i="1" s="1"/>
  <c r="F36" i="3"/>
  <c r="BC96" i="1" s="1"/>
  <c r="F35" i="3"/>
  <c r="BB96" i="1" s="1"/>
  <c r="F36" i="2"/>
  <c r="BC95" i="1" s="1"/>
  <c r="F37" i="2"/>
  <c r="BD95" i="1" s="1"/>
  <c r="F35" i="2"/>
  <c r="BB95" i="1" s="1"/>
  <c r="F37" i="3"/>
  <c r="BD96" i="1" s="1"/>
  <c r="J34" i="3"/>
  <c r="AW96" i="1" s="1"/>
  <c r="J34" i="2"/>
  <c r="AW95" i="1" s="1"/>
  <c r="F34" i="3"/>
  <c r="BA96" i="1" s="1"/>
  <c r="T125" i="2" l="1"/>
  <c r="T124" i="2" s="1"/>
  <c r="P124" i="3"/>
  <c r="P123" i="3" s="1"/>
  <c r="AU96" i="1" s="1"/>
  <c r="P125" i="2"/>
  <c r="P124" i="2" s="1"/>
  <c r="AU95" i="1" s="1"/>
  <c r="R124" i="3"/>
  <c r="R123" i="3"/>
  <c r="T124" i="3"/>
  <c r="T123" i="3" s="1"/>
  <c r="R125" i="2"/>
  <c r="R124" i="2"/>
  <c r="BK125" i="2"/>
  <c r="J125" i="2" s="1"/>
  <c r="J97" i="2" s="1"/>
  <c r="BK124" i="3"/>
  <c r="BK123" i="3" s="1"/>
  <c r="J123" i="3" s="1"/>
  <c r="J96" i="3" s="1"/>
  <c r="J33" i="2"/>
  <c r="AV95" i="1" s="1"/>
  <c r="AT95" i="1" s="1"/>
  <c r="BA94" i="1"/>
  <c r="AW94" i="1" s="1"/>
  <c r="F33" i="3"/>
  <c r="AZ96" i="1" s="1"/>
  <c r="BC94" i="1"/>
  <c r="W32" i="1" s="1"/>
  <c r="BB94" i="1"/>
  <c r="AX94" i="1" s="1"/>
  <c r="F33" i="2"/>
  <c r="AZ95" i="1" s="1"/>
  <c r="BD94" i="1"/>
  <c r="W33" i="1" s="1"/>
  <c r="J33" i="3"/>
  <c r="AV96" i="1" s="1"/>
  <c r="AT96" i="1" s="1"/>
  <c r="BK124" i="2" l="1"/>
  <c r="J124" i="2" s="1"/>
  <c r="J124" i="3"/>
  <c r="J97" i="3"/>
  <c r="AY94" i="1"/>
  <c r="W31" i="1"/>
  <c r="AU94" i="1"/>
  <c r="AZ94" i="1"/>
  <c r="J30" i="3"/>
  <c r="AG96" i="1" s="1"/>
  <c r="AN96" i="1" s="1"/>
  <c r="J30" i="2" l="1"/>
  <c r="AG95" i="1" s="1"/>
  <c r="AN95" i="1" s="1"/>
  <c r="AK26" i="1"/>
  <c r="J96" i="2"/>
  <c r="J39" i="3"/>
  <c r="AV94" i="1"/>
  <c r="AG94" i="1" l="1"/>
  <c r="J39" i="2"/>
  <c r="AK29" i="1"/>
  <c r="AK35" i="1" s="1"/>
  <c r="W29" i="1"/>
  <c r="AT94" i="1"/>
  <c r="AN94" i="1" l="1"/>
</calcChain>
</file>

<file path=xl/sharedStrings.xml><?xml version="1.0" encoding="utf-8"?>
<sst xmlns="http://schemas.openxmlformats.org/spreadsheetml/2006/main" count="2570" uniqueCount="472">
  <si>
    <t>Export Komplet</t>
  </si>
  <si>
    <t/>
  </si>
  <si>
    <t>2.0</t>
  </si>
  <si>
    <t>False</t>
  </si>
  <si>
    <t>{4fdce965-e320-455d-b23c-ba8e4d98b93b}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</si>
  <si>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</si>
  <si>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</si>
  <si>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</si>
  <si>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</si>
  <si>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</si>
  <si>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</si>
  <si>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</si>
  <si>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</si>
  <si>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</si>
  <si>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Místní komunikace ul.J.Hapky</t>
  </si>
  <si>
    <t>KSO:</t>
  </si>
  <si>
    <t>CC-CZ:</t>
  </si>
  <si>
    <t>Místo:</t>
  </si>
  <si>
    <t>Valašské Meziříčí</t>
  </si>
  <si>
    <t>Datum:</t>
  </si>
  <si>
    <t>Zadavatel:</t>
  </si>
  <si>
    <t>IČ:</t>
  </si>
  <si>
    <t>Město Valašské Meziříčí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</si>
  <si>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</si>
  <si>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</si>
  <si>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</si>
  <si>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</si>
  <si>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</si>
  <si>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</si>
  <si>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</si>
  <si>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</si>
  <si>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</si>
  <si>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</si>
  <si>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</si>
  <si>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</si>
  <si>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</si>
  <si>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</si>
  <si>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</si>
  <si>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</si>
  <si>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</si>
  <si>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</si>
  <si>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</si>
  <si>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</si>
  <si>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</si>
  <si>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</si>
  <si>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</si>
  <si>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</si>
  <si>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</si>
  <si>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</si>
  <si>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</si>
  <si>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</si>
  <si>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</si>
  <si>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</si>
  <si>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</si>
  <si>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</si>
  <si>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</si>
  <si>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</si>
  <si>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</si>
  <si>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</si>
  <si>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</si>
  <si>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</si>
  <si>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</si>
  <si>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</si>
  <si>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</si>
  <si>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</si>
  <si>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</si>
  <si>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</si>
  <si>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</si>
  <si>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</si>
  <si>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</si>
  <si>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</si>
  <si>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</si>
  <si>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</si>
  <si>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</si>
  <si>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</si>
  <si>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100</t>
  </si>
  <si>
    <t>SO 100 Komunikace</t>
  </si>
  <si>
    <t>STA</t>
  </si>
  <si>
    <t>1</t>
  </si>
  <si>
    <t>{db912cc9-f5e9-4cf0-b010-c48cf3f6ea3b}</t>
  </si>
  <si>
    <t>2</t>
  </si>
  <si>
    <t>300</t>
  </si>
  <si>
    <t>SO 300 Dešťová kanalizace</t>
  </si>
  <si>
    <t>{8750673b-bd27-45ed-9e3d-d54bbb2bb309}</t>
  </si>
  <si>
    <t>j</t>
  </si>
  <si>
    <t>217,33</t>
  </si>
  <si>
    <t>r</t>
  </si>
  <si>
    <t>6,021</t>
  </si>
  <si>
    <t>KRYCÍ LIST SOUPISU PRACÍ</t>
  </si>
  <si>
    <t>n</t>
  </si>
  <si>
    <t>48,5</t>
  </si>
  <si>
    <t>or1</t>
  </si>
  <si>
    <t>200</t>
  </si>
  <si>
    <t>o</t>
  </si>
  <si>
    <t>174,851</t>
  </si>
  <si>
    <t>sut</t>
  </si>
  <si>
    <t>5,94</t>
  </si>
  <si>
    <t>Objekt:</t>
  </si>
  <si>
    <t>sut1</t>
  </si>
  <si>
    <t>72,5</t>
  </si>
  <si>
    <t>100 - SO 100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</si>
  <si>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</si>
  <si>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</si>
  <si>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</si>
  <si>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</si>
  <si>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</si>
  <si>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</si>
  <si>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</si>
  <si>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</si>
  <si>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</si>
  <si>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</si>
  <si>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</si>
  <si>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</si>
  <si>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</si>
  <si>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</si>
  <si>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</si>
  <si>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</si>
  <si>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</si>
  <si>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</si>
  <si>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</si>
  <si>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</si>
  <si>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</si>
  <si>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</si>
  <si>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</si>
  <si>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</si>
  <si>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</si>
  <si>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</si>
  <si>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</si>
  <si>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</si>
  <si>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</si>
  <si>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</si>
  <si>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</si>
  <si>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1131072R1</t>
  </si>
  <si>
    <t>Odstranění provizorní nezpevněné komunikace</t>
  </si>
  <si>
    <t>m2</t>
  </si>
  <si>
    <t>4</t>
  </si>
  <si>
    <t>-885273946</t>
  </si>
  <si>
    <t>113201112</t>
  </si>
  <si>
    <t>Vytrhání obrub silničních ležatých-přídlažba</t>
  </si>
  <si>
    <t>m</t>
  </si>
  <si>
    <t>CS ÚRS 2020 01</t>
  </si>
  <si>
    <t>938697266</t>
  </si>
  <si>
    <t>3</t>
  </si>
  <si>
    <t>113202111</t>
  </si>
  <si>
    <t>Vytrhání obrub krajníků obrubníků stojatých</t>
  </si>
  <si>
    <t>-110025155</t>
  </si>
  <si>
    <t>121151113</t>
  </si>
  <si>
    <t>Sejmutí ornice plochy do 500 m2 tl vrstvy do 200 mm strojně</t>
  </si>
  <si>
    <t>-1944460203</t>
  </si>
  <si>
    <t>VV</t>
  </si>
  <si>
    <t>or</t>
  </si>
  <si>
    <t>(450-250)</t>
  </si>
  <si>
    <t>5</t>
  </si>
  <si>
    <t>122252204</t>
  </si>
  <si>
    <t>Odkopávky a prokopávky nezapažené pro silnice a dálnice v hornině třídy těžitelnosti I objem do 500 m3 strojně</t>
  </si>
  <si>
    <t>m3</t>
  </si>
  <si>
    <t>1733006951</t>
  </si>
  <si>
    <t>odhad</t>
  </si>
  <si>
    <t>432,0*0,5</t>
  </si>
  <si>
    <t>(1,8+0,8+1,2)*0,35</t>
  </si>
  <si>
    <t>Součet</t>
  </si>
  <si>
    <t>6</t>
  </si>
  <si>
    <t>132251102</t>
  </si>
  <si>
    <t>Hloubení rýh nezapažených  š do 800 mm v hornině třídy těžitelnosti I, skupiny 3 objem do 50 m3 strojně</t>
  </si>
  <si>
    <t>-1221544570</t>
  </si>
  <si>
    <t>drenáž</t>
  </si>
  <si>
    <t>(0,3+0,6)*0,5*0,3*44,6</t>
  </si>
  <si>
    <t>7</t>
  </si>
  <si>
    <t>162351103</t>
  </si>
  <si>
    <t>Vodorovné přemístění do 500 m výkopku/sypaniny z horniny třídy těžitelnosti I, skupiny 1 až 3</t>
  </si>
  <si>
    <t>-1084694862</t>
  </si>
  <si>
    <t xml:space="preserve">odvoz zeminy a ornice na mezideponii+dovoz </t>
  </si>
  <si>
    <t>n*2</t>
  </si>
  <si>
    <t>or1*0,15*2</t>
  </si>
  <si>
    <t>8</t>
  </si>
  <si>
    <t>162751117</t>
  </si>
  <si>
    <t>Vodorovné přemístění do 10000 m výkopku/sypaniny z horniny třídy těžitelnosti I, skupiny 1 až 3</t>
  </si>
  <si>
    <t>1424000064</t>
  </si>
  <si>
    <t>odvoz přebytečné zeminy</t>
  </si>
  <si>
    <t>j+r</t>
  </si>
  <si>
    <t>-n</t>
  </si>
  <si>
    <t>9</t>
  </si>
  <si>
    <t>162751119</t>
  </si>
  <si>
    <t>Příplatek k vodorovnému přemístění výkopku/sypaniny z horniny třídy těžitelnosti I, skupiny 1 až 3 ZKD 1000 m přes 10000 m</t>
  </si>
  <si>
    <t>-545958111</t>
  </si>
  <si>
    <t>o*5</t>
  </si>
  <si>
    <t>10</t>
  </si>
  <si>
    <t>167151101</t>
  </si>
  <si>
    <t>Nakládání výkopku z hornin třídy těžitelnosti I, skupiny 1 až 3 do 100 m3</t>
  </si>
  <si>
    <t>-833106589</t>
  </si>
  <si>
    <t>dovoz zeminy a ornice z mezideponie</t>
  </si>
  <si>
    <t>or1*0,15</t>
  </si>
  <si>
    <t>11</t>
  </si>
  <si>
    <t>171152101</t>
  </si>
  <si>
    <t>Uložení sypaniny z hornin soudržných do násypů zhutněných silnic a dálnic</t>
  </si>
  <si>
    <t>-235858266</t>
  </si>
  <si>
    <t>kolem obrubníků-odhad</t>
  </si>
  <si>
    <t>194*1,0*0,5*0,5</t>
  </si>
  <si>
    <t>12</t>
  </si>
  <si>
    <t>171201231</t>
  </si>
  <si>
    <t>Poplatek za uložení zeminy a kamení na recyklační skládce (skládkovné) kód odpadu 17 05 04</t>
  </si>
  <si>
    <t>t</t>
  </si>
  <si>
    <t>-1724070374</t>
  </si>
  <si>
    <t>o*2,0</t>
  </si>
  <si>
    <t>13</t>
  </si>
  <si>
    <t>171251201</t>
  </si>
  <si>
    <t>Uložení sypaniny na skládky nebo meziskládky</t>
  </si>
  <si>
    <t>1629267643</t>
  </si>
  <si>
    <t>14</t>
  </si>
  <si>
    <t>181152302</t>
  </si>
  <si>
    <t>Úprava pláně pro silnice a dálnice v zářezech se zhutněním</t>
  </si>
  <si>
    <t>1103090334</t>
  </si>
  <si>
    <t>181311103</t>
  </si>
  <si>
    <t>Rozprostření ornice tl vrstvy do 200 mm v rovině nebo ve svahu do 1:5 ručně</t>
  </si>
  <si>
    <t>1937899755</t>
  </si>
  <si>
    <t>16</t>
  </si>
  <si>
    <t>181411131</t>
  </si>
  <si>
    <t>Založení parkového trávníku výsevem plochy do 1000 m2 v rovině a ve svahu do 1:5</t>
  </si>
  <si>
    <t>-244978797</t>
  </si>
  <si>
    <t>17</t>
  </si>
  <si>
    <t>M</t>
  </si>
  <si>
    <t>00572410</t>
  </si>
  <si>
    <t>osivo směs travní parková</t>
  </si>
  <si>
    <t>kg</t>
  </si>
  <si>
    <t>43138692</t>
  </si>
  <si>
    <t>18</t>
  </si>
  <si>
    <t>183403152</t>
  </si>
  <si>
    <t>Obdělání půdy vláčením v rovině a svahu do 1:5</t>
  </si>
  <si>
    <t>1757676877</t>
  </si>
  <si>
    <t>19</t>
  </si>
  <si>
    <t>183403153</t>
  </si>
  <si>
    <t>Obdělání půdy hrabáním v rovině a svahu do 1:5</t>
  </si>
  <si>
    <t>894099588</t>
  </si>
  <si>
    <t>20</t>
  </si>
  <si>
    <t>183403161</t>
  </si>
  <si>
    <t>Obdělání půdy válením v rovině a svahu do 1:5</t>
  </si>
  <si>
    <t>-349534122</t>
  </si>
  <si>
    <t>Zakládání</t>
  </si>
  <si>
    <t>212752402</t>
  </si>
  <si>
    <t>Trativod z drenážních trubek korugovaných PE-HD SN 8 perforace 360° včetně lože otevřený výkop DN 150 pro liniové stavby</t>
  </si>
  <si>
    <t>2035600896</t>
  </si>
  <si>
    <t>Komunikace pozemní</t>
  </si>
  <si>
    <t>22</t>
  </si>
  <si>
    <t>23</t>
  </si>
  <si>
    <t>1,8+0,8+1,2</t>
  </si>
  <si>
    <t>24</t>
  </si>
  <si>
    <t>25</t>
  </si>
  <si>
    <t>564851111</t>
  </si>
  <si>
    <t>Podklad ze štěrkodrtě ŠD tl 150 mm  0-63</t>
  </si>
  <si>
    <t>-1517091597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</si>
  <si>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</si>
  <si>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</si>
  <si>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</si>
  <si>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</si>
  <si>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</si>
  <si>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</si>
  <si>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</si>
  <si>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</si>
  <si>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</si>
  <si>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</si>
  <si>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Trubní vedení</t>
  </si>
  <si>
    <t>36</t>
  </si>
  <si>
    <t>89594111R</t>
  </si>
  <si>
    <t>Zřízení+dodávka vpusti kanalizační uliční z betonových dílců 500x500mm vč.mříží,koše,propoj.potrubí,zemních prací a všech doplňků</t>
  </si>
  <si>
    <t>kus</t>
  </si>
  <si>
    <t>1323292766</t>
  </si>
  <si>
    <t>Ostatní konstrukce a práce, bourání</t>
  </si>
  <si>
    <t>37</t>
  </si>
  <si>
    <t>914111111</t>
  </si>
  <si>
    <t>Montáž svislé dopravní značky do velikosti 1 m2 objímkami na sloupek nebo konzolu</t>
  </si>
  <si>
    <t>1965549609</t>
  </si>
  <si>
    <t>38</t>
  </si>
  <si>
    <t>40445612</t>
  </si>
  <si>
    <t>značky upravující přednost P2, P3, P8 750mm</t>
  </si>
  <si>
    <t>931919505</t>
  </si>
  <si>
    <t>40445615</t>
  </si>
  <si>
    <t>značky upravující přednost P6 700mm</t>
  </si>
  <si>
    <t>888198706</t>
  </si>
  <si>
    <t>914511112</t>
  </si>
  <si>
    <t>Montáž sloupku dopravních značek délky do 3,5 m s betonovým základem a patkou</t>
  </si>
  <si>
    <t>1364096430</t>
  </si>
  <si>
    <t>40445225</t>
  </si>
  <si>
    <t>sloupek pro dopravní značku Zn D 60mm v 3,5m</t>
  </si>
  <si>
    <t>1446481671</t>
  </si>
  <si>
    <t>40445240</t>
  </si>
  <si>
    <t>patka pro sloupek Al D 60mm</t>
  </si>
  <si>
    <t>354421395</t>
  </si>
  <si>
    <t>43</t>
  </si>
  <si>
    <t>40445256</t>
  </si>
  <si>
    <t>svorka upínací na sloupek dopravní značky D 60mm</t>
  </si>
  <si>
    <t>-593120928</t>
  </si>
  <si>
    <t>40445253</t>
  </si>
  <si>
    <t>víčko plastové na sloupek D 60mm</t>
  </si>
  <si>
    <t>-1308992721</t>
  </si>
  <si>
    <t>916131213</t>
  </si>
  <si>
    <t>Osazení silničního obrubníku betonového stojatého s boční opěrou do lože z betonu prostého</t>
  </si>
  <si>
    <t>1792301261</t>
  </si>
  <si>
    <t>160+24+5+5</t>
  </si>
  <si>
    <t>59217031</t>
  </si>
  <si>
    <t>obrubník betonový silniční 1000x150x250mm</t>
  </si>
  <si>
    <t>-776485921</t>
  </si>
  <si>
    <t>160*1,05 'Přepočtené koeficientem množství</t>
  </si>
  <si>
    <t>59217029</t>
  </si>
  <si>
    <t>obrubník betonový silniční nájezdový 1000x150x150mm</t>
  </si>
  <si>
    <t>595819270</t>
  </si>
  <si>
    <t>24*1,05 'Přepočtené koeficientem množství</t>
  </si>
  <si>
    <t>59217030</t>
  </si>
  <si>
    <t>obrubník betonový silniční přechodový 1000x150x150-250mm</t>
  </si>
  <si>
    <t>-1796395383</t>
  </si>
  <si>
    <t>5+5</t>
  </si>
  <si>
    <t>10*1,05 'Přepočtené koeficientem množství</t>
  </si>
  <si>
    <t>916231213</t>
  </si>
  <si>
    <t>Osazení chodníkového obrubníku betonového stojatého s boční opěrou do lože z betonu prostého</t>
  </si>
  <si>
    <t>-1479425500</t>
  </si>
  <si>
    <t>59217017</t>
  </si>
  <si>
    <t>obrubník betonový chodníkový 1000x100x250mm</t>
  </si>
  <si>
    <t>1222684338</t>
  </si>
  <si>
    <t>916991121</t>
  </si>
  <si>
    <t>Lože pod obrubníky, krajníky nebo obruby z dlažebních kostek z betonu prostého</t>
  </si>
  <si>
    <t>1908128487</t>
  </si>
  <si>
    <t>0,45*0,15*(160+24+10)</t>
  </si>
  <si>
    <t>0,3*0,1*4,6</t>
  </si>
  <si>
    <t>997</t>
  </si>
  <si>
    <t>Přesun sutě</t>
  </si>
  <si>
    <t>997221551</t>
  </si>
  <si>
    <t>Vodorovná doprava suti ze sypkých materiálů do 1 km</t>
  </si>
  <si>
    <t>679428946</t>
  </si>
  <si>
    <t>997221559</t>
  </si>
  <si>
    <t>Příplatek ZKD 1 km u vodorovné dopravy suti ze sypkých materiálů</t>
  </si>
  <si>
    <t>-1388525970</t>
  </si>
  <si>
    <t>sut1*14</t>
  </si>
  <si>
    <t>998</t>
  </si>
  <si>
    <t>Přesun hmot</t>
  </si>
  <si>
    <t>998225111</t>
  </si>
  <si>
    <t>Přesun hmot pro pozemní komunikace s krytem z kamene, monolitickým betonovým nebo živičným</t>
  </si>
  <si>
    <t>1138214913</t>
  </si>
  <si>
    <t>r1</t>
  </si>
  <si>
    <t>r2</t>
  </si>
  <si>
    <t>65,016</t>
  </si>
  <si>
    <t>p1</t>
  </si>
  <si>
    <t>p2</t>
  </si>
  <si>
    <t>4,29</t>
  </si>
  <si>
    <t>z</t>
  </si>
  <si>
    <t>59,094</t>
  </si>
  <si>
    <t>300 - SO 300 Dešťová kanalizace</t>
  </si>
  <si>
    <t>17,922</t>
  </si>
  <si>
    <t xml:space="preserve">    3 - Svislé a kompletní konstrukce</t>
  </si>
  <si>
    <t xml:space="preserve">    4 - Vodorovné konstrukce</t>
  </si>
  <si>
    <t>115101201</t>
  </si>
  <si>
    <t>Čerpání vody na dopravní výšku do 10 m průměrný přítok do 500 l/min</t>
  </si>
  <si>
    <t>hod</t>
  </si>
  <si>
    <t>-764837184</t>
  </si>
  <si>
    <t>24*10</t>
  </si>
  <si>
    <t>115101301</t>
  </si>
  <si>
    <t>Pohotovost čerpací soupravy pro dopravní výšku do 10 m přítok do 500 l/min</t>
  </si>
  <si>
    <t>den</t>
  </si>
  <si>
    <t>637762004</t>
  </si>
  <si>
    <t>121151103</t>
  </si>
  <si>
    <t>Sejmutí ornice plochy do 100 m2 tl vrstvy do 200 mm strojně</t>
  </si>
  <si>
    <t>1428530126</t>
  </si>
  <si>
    <t>1,0*(8+17+18)</t>
  </si>
  <si>
    <t>132151253</t>
  </si>
  <si>
    <t>Hloubení rýh nezapažených š do 2000 mm v hornině třídy těžitelnosti I, skupiny 1 a 2 objem do 100 m3 strojně</t>
  </si>
  <si>
    <t>438364406</t>
  </si>
  <si>
    <t>zasakovací objekty</t>
  </si>
  <si>
    <t>(0,8+0,3*2)*(0,93+0,87+0,35*2+0,1*2)*0,5*16,8</t>
  </si>
  <si>
    <t>(0,8+0,3*2)*(0,93+0,87+0,35*2+0,1*2)*0,5*17,6</t>
  </si>
  <si>
    <t>132154204</t>
  </si>
  <si>
    <t>Hloubení zapažených rýh š do 2000 mm v hornině třídy těžitelnosti I, skupiny 1 a 2 objem do 500 m3</t>
  </si>
  <si>
    <t>-1428672164</t>
  </si>
  <si>
    <t>výkop pro potrubí - odhad</t>
  </si>
  <si>
    <t>1,0*1,5*8,0</t>
  </si>
  <si>
    <t>151101101</t>
  </si>
  <si>
    <t>Zřízení příložného pažení a rozepření stěn rýh hl do 2 m</t>
  </si>
  <si>
    <t>-1248999357</t>
  </si>
  <si>
    <t>r1/1,0*2</t>
  </si>
  <si>
    <t>151101111</t>
  </si>
  <si>
    <t>Odstranění příložného pažení a rozepření stěn rýh hl do 2 m</t>
  </si>
  <si>
    <t>215347158</t>
  </si>
  <si>
    <t>-368542976</t>
  </si>
  <si>
    <t>z*2</t>
  </si>
  <si>
    <t>739355323</t>
  </si>
  <si>
    <t>r+r2</t>
  </si>
  <si>
    <t>-z</t>
  </si>
  <si>
    <t>-823814258</t>
  </si>
  <si>
    <t>1935736560</t>
  </si>
  <si>
    <t>-1949647607</t>
  </si>
  <si>
    <t>-1500638657</t>
  </si>
  <si>
    <t>174151101</t>
  </si>
  <si>
    <t>Zásyp jam, šachet rýh nebo kolem objektů sypaninou se zhutněním</t>
  </si>
  <si>
    <t>537871187</t>
  </si>
  <si>
    <t>-p1-p2</t>
  </si>
  <si>
    <t>-0,8*16,8*0,35</t>
  </si>
  <si>
    <t>-0,8*17,6*0,35</t>
  </si>
  <si>
    <t>175151101</t>
  </si>
  <si>
    <t>Obsypání potrubí strojně sypaninou bez prohození, uloženou do 3 m</t>
  </si>
  <si>
    <t>-1564357080</t>
  </si>
  <si>
    <t>1,0*0,5*8,00</t>
  </si>
  <si>
    <t>58337331</t>
  </si>
  <si>
    <t>štěrkopísek frakce 0/22</t>
  </si>
  <si>
    <t>-1865648670</t>
  </si>
  <si>
    <t>4*2 'Přepočtené koeficientem množství</t>
  </si>
  <si>
    <t>-1827362841</t>
  </si>
  <si>
    <t>460140217</t>
  </si>
  <si>
    <t>161939159</t>
  </si>
  <si>
    <t>20923573</t>
  </si>
  <si>
    <t>1477248565</t>
  </si>
  <si>
    <t>-1114547965</t>
  </si>
  <si>
    <t>211971110</t>
  </si>
  <si>
    <t>Zřízení opláštění žeber nebo trativodů geotextilií v rýze nebo zářezu sklonu do 1:2</t>
  </si>
  <si>
    <t>939429026</t>
  </si>
  <si>
    <t>zasakovací objekt</t>
  </si>
  <si>
    <t>(0,8+16,8+0,3*2)*2*0,35</t>
  </si>
  <si>
    <t>(0,8+0,3*2)*(16,8+0,3*2)*2</t>
  </si>
  <si>
    <t>(0,8+17,6+0,3*2)*2*0,35</t>
  </si>
  <si>
    <t>(0,8+0,3*2)*(17,6+0,3*2)*2</t>
  </si>
  <si>
    <t>6931R01</t>
  </si>
  <si>
    <t>geotextilie netkaná separační, ochranná, filtrační, drenážní</t>
  </si>
  <si>
    <t>1561267253</t>
  </si>
  <si>
    <t>125,72*1,2 'Přepočtené koeficientem množství</t>
  </si>
  <si>
    <t>Svislé a kompletní konstrukce</t>
  </si>
  <si>
    <t>359901211</t>
  </si>
  <si>
    <t>Monitoring stoky jakékoli výšky na nové kanalizaci</t>
  </si>
  <si>
    <t>1487572968</t>
  </si>
  <si>
    <t>Vodorovné konstrukce</t>
  </si>
  <si>
    <t>451572111</t>
  </si>
  <si>
    <t>Lože pod potrubí otevřený výkop z kameniva drobného těženého</t>
  </si>
  <si>
    <t>-300819951</t>
  </si>
  <si>
    <t>potrubí</t>
  </si>
  <si>
    <t>1,0*0,1*8,0</t>
  </si>
  <si>
    <t>ZO</t>
  </si>
  <si>
    <t>1,0*17,0*0,1</t>
  </si>
  <si>
    <t>1,0*17,9*0,1</t>
  </si>
  <si>
    <t>871350310</t>
  </si>
  <si>
    <t>Montáž kanalizačního potrubí hladkého plnostěnného SN 10 z polypropylenu DN 200</t>
  </si>
  <si>
    <t>1929807668</t>
  </si>
  <si>
    <t>28617004</t>
  </si>
  <si>
    <t>trubka kanalizační PP plnostěnná třívrstvá DN 200x1000mm SN10</t>
  </si>
  <si>
    <t>254028446</t>
  </si>
  <si>
    <t>11*1,015 'Přepočtené koeficientem množství</t>
  </si>
  <si>
    <t>877355122.1</t>
  </si>
  <si>
    <t>Montáž přípojková sedla DN 200  vč.vyvrtání otvoru</t>
  </si>
  <si>
    <t>-1563330929</t>
  </si>
  <si>
    <t>28617410.1</t>
  </si>
  <si>
    <t>Přípojková sedla DN 200</t>
  </si>
  <si>
    <t>987414676</t>
  </si>
  <si>
    <t>892351111</t>
  </si>
  <si>
    <t>Tlaková zkouška vodou potrubí DN 150 nebo 200</t>
  </si>
  <si>
    <t>1125990638</t>
  </si>
  <si>
    <t>895971111.1</t>
  </si>
  <si>
    <t>Zasakovací objekt  0,8x16,8x0,35 vč.kontrolních šachet a všech doplňků viz.v.č.-03</t>
  </si>
  <si>
    <t>soubor</t>
  </si>
  <si>
    <t>-847604355</t>
  </si>
  <si>
    <t>895971111.2</t>
  </si>
  <si>
    <t>Zasakovací objekt  0,8x17,6x0,35 vč.kontrolních šachet  a všech doplňků viz.v.č.-03</t>
  </si>
  <si>
    <t>281347932</t>
  </si>
  <si>
    <t>899104112</t>
  </si>
  <si>
    <t>Osazení poklopů litinových nebo ocelových včetně rámů pro třídu zatížení D400, E600</t>
  </si>
  <si>
    <t>-96353328</t>
  </si>
  <si>
    <t>2+2</t>
  </si>
  <si>
    <t>59224660</t>
  </si>
  <si>
    <t>poklop šachtový betonová výplň+litina 785(610)x16mm D400 bez odvětrání</t>
  </si>
  <si>
    <t>-2838187</t>
  </si>
  <si>
    <t>59224661</t>
  </si>
  <si>
    <t>poklop šachtový betonová výplň+litina 785(610)x160mm, s odvětráním</t>
  </si>
  <si>
    <t>2017980573</t>
  </si>
  <si>
    <t>899722112</t>
  </si>
  <si>
    <t>Krytí potrubí z plastů výstražnou fólií z PVC 25 cm</t>
  </si>
  <si>
    <t>-1050340166</t>
  </si>
  <si>
    <t>998276101</t>
  </si>
  <si>
    <t>Přesun hmot pro trubní vedení z trub z plastických hmot otevřený výkop</t>
  </si>
  <si>
    <t>-613817437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</si>
</sst>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Protection="1"/>
    <xf numFmtId="0" fontId="0" fillId="0" borderId="3" xfId="0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0" fillId="4" borderId="7" xfId="0" applyFont="1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right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4" fontId="4" fillId="4" borderId="7" xfId="0" applyNumberFormat="1" applyFont="1" applyFill="1" applyBorder="1" applyAlignment="1" applyProtection="1">
      <alignment vertical="center"/>
      <protection locked="0"/>
    </xf>
    <xf numFmtId="0" fontId="0" fillId="4" borderId="8" xfId="0" applyFont="1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/>
      <protection locked="0"/>
    </xf>
    <xf numFmtId="0" fontId="20" fillId="4" borderId="0" xfId="0" applyFont="1" applyFill="1" applyAlignment="1" applyProtection="1">
      <alignment horizontal="righ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20" fillId="4" borderId="16" xfId="0" applyFont="1" applyFill="1" applyBorder="1" applyAlignment="1" applyProtection="1">
      <alignment horizontal="center" vertical="center" wrapText="1"/>
      <protection locked="0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166" fontId="21" fillId="0" borderId="0" xfId="0" applyNumberFormat="1" applyFont="1" applyBorder="1" applyAlignment="1" applyProtection="1">
      <alignment vertical="center"/>
      <protection locked="0"/>
    </xf>
    <xf numFmtId="166" fontId="21" fillId="0" borderId="15" xfId="0" applyNumberFormat="1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14" xfId="0" applyFont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166" fontId="21" fillId="0" borderId="20" xfId="0" applyNumberFormat="1" applyFont="1" applyBorder="1" applyAlignment="1" applyProtection="1">
      <alignment vertical="center"/>
      <protection locked="0"/>
    </xf>
    <xf numFmtId="166" fontId="21" fillId="0" borderId="21" xfId="0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4" fontId="22" fillId="0" borderId="0" xfId="0" applyNumberFormat="1" applyFont="1" applyAlignment="1" applyProtection="1"/>
    <xf numFmtId="0" fontId="0" fillId="0" borderId="0" xfId="0" applyFont="1" applyAlignment="1" applyProtection="1">
      <alignment vertical="center"/>
    </xf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0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3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9" fillId="0" borderId="14" xfId="0" applyFont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20" fillId="4" borderId="6" xfId="0" applyFont="1" applyFill="1" applyBorder="1" applyAlignment="1" applyProtection="1">
      <alignment horizontal="center" vertical="center"/>
      <protection locked="0"/>
    </xf>
    <xf numFmtId="0" fontId="20" fillId="4" borderId="7" xfId="0" applyFont="1" applyFill="1" applyBorder="1" applyAlignment="1" applyProtection="1">
      <alignment horizontal="left" vertical="center"/>
      <protection locked="0"/>
    </xf>
    <xf numFmtId="0" fontId="20" fillId="4" borderId="7" xfId="0" applyFont="1" applyFill="1" applyBorder="1" applyAlignment="1" applyProtection="1">
      <alignment horizontal="center" vertical="center"/>
      <protection locked="0"/>
    </xf>
    <xf numFmtId="0" fontId="20" fillId="4" borderId="7" xfId="0" applyFont="1" applyFill="1" applyBorder="1" applyAlignment="1" applyProtection="1">
      <alignment horizontal="right" vertical="center"/>
      <protection locked="0"/>
    </xf>
    <xf numFmtId="0" fontId="20" fillId="4" borderId="8" xfId="0" applyFont="1" applyFill="1" applyBorder="1" applyAlignment="1" applyProtection="1">
      <alignment horizontal="left" vertical="center"/>
      <protection locked="0"/>
    </xf>
    <xf numFmtId="0" fontId="20" fillId="4" borderId="0" xfId="0" applyFont="1" applyFill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18" fillId="0" borderId="14" xfId="0" applyNumberFormat="1" applyFont="1" applyBorder="1" applyAlignment="1" applyProtection="1">
      <alignment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166" fontId="18" fillId="0" borderId="0" xfId="0" applyNumberFormat="1" applyFont="1" applyBorder="1" applyAlignment="1" applyProtection="1">
      <alignment vertical="center"/>
      <protection locked="0"/>
    </xf>
    <xf numFmtId="4" fontId="18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4" fillId="0" borderId="0" xfId="1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7" fillId="0" borderId="14" xfId="0" applyNumberFormat="1" applyFont="1" applyBorder="1" applyAlignment="1" applyProtection="1">
      <alignment vertical="center"/>
      <protection locked="0"/>
    </xf>
    <xf numFmtId="4" fontId="27" fillId="0" borderId="0" xfId="0" applyNumberFormat="1" applyFont="1" applyBorder="1" applyAlignment="1" applyProtection="1">
      <alignment vertical="center"/>
      <protection locked="0"/>
    </xf>
    <xf numFmtId="166" fontId="27" fillId="0" borderId="0" xfId="0" applyNumberFormat="1" applyFont="1" applyBorder="1" applyAlignment="1" applyProtection="1">
      <alignment vertical="center"/>
      <protection locked="0"/>
    </xf>
    <xf numFmtId="4" fontId="27" fillId="0" borderId="15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0" fillId="0" borderId="4" xfId="0" applyBorder="1" applyProtection="1"/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64" workbookViewId="0">
      <selection activeCell="AJ103" sqref="AJ103"/>
    </sheetView>
  </sheetViews>
  <sheetFormatPr defaultRowHeight="11.25"/>
  <cols>
    <col min="1" max="1" width="8.33203125" style="5" customWidth="1"/>
    <col min="2" max="2" width="1.6640625" style="5" customWidth="1"/>
    <col min="3" max="3" width="4.1640625" style="5" customWidth="1"/>
    <col min="4" max="33" width="2.6640625" style="5" customWidth="1"/>
    <col min="34" max="34" width="3.33203125" style="5" customWidth="1"/>
    <col min="35" max="35" width="31.6640625" style="5" customWidth="1"/>
    <col min="36" max="37" width="2.5" style="5" customWidth="1"/>
    <col min="38" max="38" width="8.33203125" style="5" customWidth="1"/>
    <col min="39" max="39" width="3.33203125" style="5" customWidth="1"/>
    <col min="40" max="40" width="13.33203125" style="5" customWidth="1"/>
    <col min="41" max="41" width="7.5" style="5" customWidth="1"/>
    <col min="42" max="42" width="4.1640625" style="5" customWidth="1"/>
    <col min="43" max="43" width="15.6640625" style="5" hidden="1" customWidth="1"/>
    <col min="44" max="44" width="13.6640625" style="5" customWidth="1"/>
    <col min="45" max="47" width="25.83203125" style="5" hidden="1" customWidth="1"/>
    <col min="48" max="49" width="21.6640625" style="5" hidden="1" customWidth="1"/>
    <col min="50" max="51" width="25" style="5" hidden="1" customWidth="1"/>
    <col min="52" max="52" width="21.6640625" style="5" hidden="1" customWidth="1"/>
    <col min="53" max="53" width="19.1640625" style="5" hidden="1" customWidth="1"/>
    <col min="54" max="54" width="25" style="5" hidden="1" customWidth="1"/>
    <col min="55" max="55" width="21.6640625" style="5" hidden="1" customWidth="1"/>
    <col min="56" max="56" width="19.1640625" style="5" hidden="1" customWidth="1"/>
    <col min="57" max="57" width="66.5" style="5" customWidth="1"/>
    <col min="58" max="70" width="9.33203125" style="5"/>
    <col min="71" max="91" width="9.33203125" style="5" hidden="1"/>
    <col min="92" max="16384" width="9.33203125" style="5"/>
  </cols>
  <sheetData>
    <row r="1" spans="1:74">
      <c r="A1" s="160" t="s">
        <v>0</v>
      </c>
      <c r="AZ1" s="160" t="s">
        <v>1</v>
      </c>
      <c r="BA1" s="160" t="s">
        <v>2</v>
      </c>
      <c r="BB1" s="160" t="s">
        <v>1</v>
      </c>
      <c r="BT1" s="160" t="s">
        <v>3</v>
      </c>
      <c r="BU1" s="160" t="s">
        <v>3</v>
      </c>
      <c r="BV1" s="160" t="s">
        <v>4</v>
      </c>
    </row>
    <row r="2" spans="1:74" ht="36.950000000000003" customHeight="1">
      <c r="AR2" s="6" t="s">
        <v>5</v>
      </c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S2" s="8" t="s">
        <v>6</v>
      </c>
      <c r="BT2" s="8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8" t="s">
        <v>6</v>
      </c>
      <c r="BT3" s="8" t="s">
        <v>8</v>
      </c>
    </row>
    <row r="4" spans="1:74" ht="24.95" customHeight="1">
      <c r="B4" s="12"/>
      <c r="D4" s="13" t="s">
        <v>9</v>
      </c>
      <c r="AR4" s="12"/>
      <c r="AS4" s="161" t="s">
        <v>10</v>
      </c>
      <c r="BS4" s="8" t="s">
        <v>11</v>
      </c>
    </row>
    <row r="5" spans="1:74" ht="12" customHeight="1">
      <c r="B5" s="12"/>
      <c r="D5" s="162" t="s">
        <v>12</v>
      </c>
      <c r="K5" s="2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R5" s="12"/>
      <c r="BS5" s="8" t="s">
        <v>6</v>
      </c>
    </row>
    <row r="6" spans="1:74" ht="36.950000000000003" customHeight="1">
      <c r="B6" s="12"/>
      <c r="D6" s="163" t="s">
        <v>13</v>
      </c>
      <c r="K6" s="164" t="s">
        <v>14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R6" s="12"/>
      <c r="BS6" s="8" t="s">
        <v>6</v>
      </c>
    </row>
    <row r="7" spans="1:74" ht="12" customHeight="1">
      <c r="B7" s="12"/>
      <c r="D7" s="15" t="s">
        <v>15</v>
      </c>
      <c r="K7" s="23" t="s">
        <v>1</v>
      </c>
      <c r="AK7" s="15" t="s">
        <v>16</v>
      </c>
      <c r="AN7" s="23" t="s">
        <v>1</v>
      </c>
      <c r="AR7" s="12"/>
      <c r="BS7" s="8" t="s">
        <v>6</v>
      </c>
    </row>
    <row r="8" spans="1:74" ht="12" customHeight="1">
      <c r="B8" s="12"/>
      <c r="D8" s="15" t="s">
        <v>17</v>
      </c>
      <c r="K8" s="23" t="s">
        <v>18</v>
      </c>
      <c r="AK8" s="15" t="s">
        <v>19</v>
      </c>
      <c r="AN8" s="23"/>
      <c r="AR8" s="12"/>
      <c r="BS8" s="8" t="s">
        <v>6</v>
      </c>
    </row>
    <row r="9" spans="1:74" ht="14.45" customHeight="1">
      <c r="B9" s="12"/>
      <c r="AR9" s="12"/>
      <c r="BS9" s="8" t="s">
        <v>6</v>
      </c>
    </row>
    <row r="10" spans="1:74" ht="12" customHeight="1">
      <c r="B10" s="12"/>
      <c r="D10" s="15" t="s">
        <v>20</v>
      </c>
      <c r="AK10" s="15" t="s">
        <v>21</v>
      </c>
      <c r="AN10" s="23" t="s">
        <v>1</v>
      </c>
      <c r="AR10" s="12"/>
      <c r="BS10" s="8" t="s">
        <v>6</v>
      </c>
    </row>
    <row r="11" spans="1:74" ht="18.399999999999999" customHeight="1">
      <c r="B11" s="12"/>
      <c r="E11" s="23" t="s">
        <v>22</v>
      </c>
      <c r="AK11" s="15" t="s">
        <v>23</v>
      </c>
      <c r="AN11" s="23" t="s">
        <v>1</v>
      </c>
      <c r="AR11" s="12"/>
      <c r="BS11" s="8" t="s">
        <v>6</v>
      </c>
    </row>
    <row r="12" spans="1:74" ht="6.95" customHeight="1">
      <c r="B12" s="12"/>
      <c r="AR12" s="12"/>
      <c r="BS12" s="8" t="s">
        <v>6</v>
      </c>
    </row>
    <row r="13" spans="1:74" ht="12" customHeight="1">
      <c r="B13" s="12"/>
      <c r="D13" s="15" t="s">
        <v>24</v>
      </c>
      <c r="AK13" s="15" t="s">
        <v>21</v>
      </c>
      <c r="AN13" s="23" t="s">
        <v>1</v>
      </c>
      <c r="AR13" s="12"/>
      <c r="BS13" s="8" t="s">
        <v>6</v>
      </c>
    </row>
    <row r="14" spans="1:74" ht="12.75">
      <c r="B14" s="12"/>
      <c r="E14" s="23" t="s">
        <v>25</v>
      </c>
      <c r="AK14" s="15" t="s">
        <v>23</v>
      </c>
      <c r="AN14" s="23" t="s">
        <v>1</v>
      </c>
      <c r="AR14" s="12"/>
      <c r="BS14" s="8" t="s">
        <v>6</v>
      </c>
    </row>
    <row r="15" spans="1:74" ht="6.95" customHeight="1">
      <c r="B15" s="12"/>
      <c r="AR15" s="12"/>
      <c r="BS15" s="8" t="s">
        <v>3</v>
      </c>
    </row>
    <row r="16" spans="1:74" ht="12" customHeight="1">
      <c r="B16" s="12"/>
      <c r="D16" s="15" t="s">
        <v>26</v>
      </c>
      <c r="AK16" s="15" t="s">
        <v>21</v>
      </c>
      <c r="AN16" s="23" t="s">
        <v>1</v>
      </c>
      <c r="AR16" s="12"/>
      <c r="BS16" s="8" t="s">
        <v>3</v>
      </c>
    </row>
    <row r="17" spans="1:71" ht="18.399999999999999" customHeight="1">
      <c r="B17" s="12"/>
      <c r="E17" s="23"/>
      <c r="AK17" s="15" t="s">
        <v>23</v>
      </c>
      <c r="AN17" s="23" t="s">
        <v>1</v>
      </c>
      <c r="AR17" s="12"/>
      <c r="BS17" s="8" t="s">
        <v>27</v>
      </c>
    </row>
    <row r="18" spans="1:71" ht="6.95" customHeight="1">
      <c r="B18" s="12"/>
      <c r="AR18" s="12"/>
      <c r="BS18" s="8" t="s">
        <v>6</v>
      </c>
    </row>
    <row r="19" spans="1:71" ht="12" customHeight="1">
      <c r="B19" s="12"/>
      <c r="D19" s="15" t="s">
        <v>28</v>
      </c>
      <c r="AK19" s="15" t="s">
        <v>21</v>
      </c>
      <c r="AN19" s="23" t="s">
        <v>1</v>
      </c>
      <c r="AR19" s="12"/>
      <c r="BS19" s="8" t="s">
        <v>6</v>
      </c>
    </row>
    <row r="20" spans="1:71" ht="18.399999999999999" customHeight="1">
      <c r="B20" s="12"/>
      <c r="E20" s="23"/>
      <c r="AK20" s="15" t="s">
        <v>23</v>
      </c>
      <c r="AN20" s="23" t="s">
        <v>1</v>
      </c>
      <c r="AR20" s="12"/>
      <c r="BS20" s="8" t="s">
        <v>27</v>
      </c>
    </row>
    <row r="21" spans="1:71" ht="6.95" customHeight="1">
      <c r="B21" s="12"/>
      <c r="AR21" s="12"/>
    </row>
    <row r="22" spans="1:71" ht="12" customHeight="1">
      <c r="B22" s="12"/>
      <c r="D22" s="15" t="s">
        <v>29</v>
      </c>
      <c r="AR22" s="12"/>
    </row>
    <row r="23" spans="1:71" ht="16.5" customHeight="1">
      <c r="B23" s="12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12"/>
    </row>
    <row r="24" spans="1:71" ht="6.95" customHeight="1">
      <c r="B24" s="12"/>
      <c r="AR24" s="12"/>
    </row>
    <row r="25" spans="1:71" ht="6.95" customHeight="1">
      <c r="B25" s="12"/>
      <c r="C25" s="1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1"/>
      <c r="AR25" s="12"/>
    </row>
    <row r="26" spans="1:71" s="20" customFormat="1" ht="25.9" customHeight="1">
      <c r="A26" s="18"/>
      <c r="B26" s="2"/>
      <c r="C26" s="154"/>
      <c r="D26" s="219" t="s">
        <v>30</v>
      </c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1">
        <f>'100 - SO 100 Komunikace'!J124+'300 - SO 300 Dešťová kana...'!J123</f>
        <v>0</v>
      </c>
      <c r="AL26" s="222"/>
      <c r="AM26" s="222"/>
      <c r="AN26" s="222"/>
      <c r="AO26" s="222"/>
      <c r="AP26" s="154"/>
      <c r="AQ26" s="18"/>
      <c r="AR26" s="2"/>
      <c r="BE26" s="18"/>
    </row>
    <row r="27" spans="1:71" s="20" customFormat="1" ht="6.95" customHeight="1">
      <c r="A27" s="18"/>
      <c r="B27" s="2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8"/>
      <c r="AR27" s="2"/>
      <c r="BE27" s="18"/>
    </row>
    <row r="28" spans="1:71" s="20" customFormat="1" ht="12.75">
      <c r="A28" s="18"/>
      <c r="B28" s="2"/>
      <c r="C28" s="154"/>
      <c r="D28" s="154"/>
      <c r="E28" s="154"/>
      <c r="F28" s="154"/>
      <c r="G28" s="154"/>
      <c r="H28" s="154"/>
      <c r="I28" s="154"/>
      <c r="J28" s="154"/>
      <c r="K28" s="154"/>
      <c r="L28" s="223" t="s">
        <v>31</v>
      </c>
      <c r="M28" s="223"/>
      <c r="N28" s="223"/>
      <c r="O28" s="223"/>
      <c r="P28" s="223"/>
      <c r="Q28" s="154"/>
      <c r="R28" s="154"/>
      <c r="S28" s="154"/>
      <c r="T28" s="154"/>
      <c r="U28" s="154"/>
      <c r="V28" s="154"/>
      <c r="W28" s="223" t="s">
        <v>32</v>
      </c>
      <c r="X28" s="223"/>
      <c r="Y28" s="223"/>
      <c r="Z28" s="223"/>
      <c r="AA28" s="223"/>
      <c r="AB28" s="223"/>
      <c r="AC28" s="223"/>
      <c r="AD28" s="223"/>
      <c r="AE28" s="223"/>
      <c r="AF28" s="154"/>
      <c r="AG28" s="154"/>
      <c r="AH28" s="154"/>
      <c r="AI28" s="154"/>
      <c r="AJ28" s="154"/>
      <c r="AK28" s="223" t="s">
        <v>33</v>
      </c>
      <c r="AL28" s="223"/>
      <c r="AM28" s="223"/>
      <c r="AN28" s="223"/>
      <c r="AO28" s="223"/>
      <c r="AP28" s="154"/>
      <c r="AQ28" s="18"/>
      <c r="AR28" s="2"/>
      <c r="BE28" s="18"/>
    </row>
    <row r="29" spans="1:71" s="165" customFormat="1" ht="14.45" customHeight="1">
      <c r="B29" s="166"/>
      <c r="C29" s="224"/>
      <c r="D29" s="225" t="s">
        <v>34</v>
      </c>
      <c r="E29" s="224"/>
      <c r="F29" s="225" t="s">
        <v>35</v>
      </c>
      <c r="G29" s="224"/>
      <c r="H29" s="224"/>
      <c r="I29" s="224"/>
      <c r="J29" s="224"/>
      <c r="K29" s="224"/>
      <c r="L29" s="226">
        <v>0.21</v>
      </c>
      <c r="M29" s="227"/>
      <c r="N29" s="227"/>
      <c r="O29" s="227"/>
      <c r="P29" s="227"/>
      <c r="Q29" s="224"/>
      <c r="R29" s="224"/>
      <c r="S29" s="224"/>
      <c r="T29" s="224"/>
      <c r="U29" s="224"/>
      <c r="V29" s="224"/>
      <c r="W29" s="228">
        <f>AK26</f>
        <v>0</v>
      </c>
      <c r="X29" s="227"/>
      <c r="Y29" s="227"/>
      <c r="Z29" s="227"/>
      <c r="AA29" s="227"/>
      <c r="AB29" s="227"/>
      <c r="AC29" s="227"/>
      <c r="AD29" s="227"/>
      <c r="AE29" s="227"/>
      <c r="AF29" s="224"/>
      <c r="AG29" s="224"/>
      <c r="AH29" s="224"/>
      <c r="AI29" s="224"/>
      <c r="AJ29" s="224"/>
      <c r="AK29" s="228">
        <f>AK26*0.21</f>
        <v>0</v>
      </c>
      <c r="AL29" s="227"/>
      <c r="AM29" s="227"/>
      <c r="AN29" s="227"/>
      <c r="AO29" s="227"/>
      <c r="AP29" s="224"/>
      <c r="AR29" s="166"/>
    </row>
    <row r="30" spans="1:71" s="165" customFormat="1" ht="14.45" customHeight="1">
      <c r="B30" s="166"/>
      <c r="C30" s="224"/>
      <c r="D30" s="224"/>
      <c r="E30" s="224"/>
      <c r="F30" s="225" t="s">
        <v>36</v>
      </c>
      <c r="G30" s="224"/>
      <c r="H30" s="224"/>
      <c r="I30" s="224"/>
      <c r="J30" s="224"/>
      <c r="K30" s="224"/>
      <c r="L30" s="226">
        <v>0.15</v>
      </c>
      <c r="M30" s="227"/>
      <c r="N30" s="227"/>
      <c r="O30" s="227"/>
      <c r="P30" s="227"/>
      <c r="Q30" s="224"/>
      <c r="R30" s="224"/>
      <c r="S30" s="224"/>
      <c r="T30" s="224"/>
      <c r="U30" s="224"/>
      <c r="V30" s="224"/>
      <c r="W30" s="228">
        <v>0</v>
      </c>
      <c r="X30" s="227"/>
      <c r="Y30" s="227"/>
      <c r="Z30" s="227"/>
      <c r="AA30" s="227"/>
      <c r="AB30" s="227"/>
      <c r="AC30" s="227"/>
      <c r="AD30" s="227"/>
      <c r="AE30" s="227"/>
      <c r="AF30" s="224"/>
      <c r="AG30" s="224"/>
      <c r="AH30" s="224"/>
      <c r="AI30" s="224"/>
      <c r="AJ30" s="224"/>
      <c r="AK30" s="228">
        <v>0</v>
      </c>
      <c r="AL30" s="227"/>
      <c r="AM30" s="227"/>
      <c r="AN30" s="227"/>
      <c r="AO30" s="227"/>
      <c r="AP30" s="224"/>
      <c r="AR30" s="166"/>
    </row>
    <row r="31" spans="1:71" s="165" customFormat="1" ht="14.45" hidden="1" customHeight="1">
      <c r="B31" s="166"/>
      <c r="C31" s="224"/>
      <c r="D31" s="224"/>
      <c r="E31" s="224"/>
      <c r="F31" s="225" t="s">
        <v>37</v>
      </c>
      <c r="G31" s="224"/>
      <c r="H31" s="224"/>
      <c r="I31" s="224"/>
      <c r="J31" s="224"/>
      <c r="K31" s="224"/>
      <c r="L31" s="226">
        <v>0.21</v>
      </c>
      <c r="M31" s="227"/>
      <c r="N31" s="227"/>
      <c r="O31" s="227"/>
      <c r="P31" s="227"/>
      <c r="Q31" s="224"/>
      <c r="R31" s="224"/>
      <c r="S31" s="224"/>
      <c r="T31" s="224"/>
      <c r="U31" s="224"/>
      <c r="V31" s="224"/>
      <c r="W31" s="228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224"/>
      <c r="AG31" s="224"/>
      <c r="AH31" s="224"/>
      <c r="AI31" s="224"/>
      <c r="AJ31" s="224"/>
      <c r="AK31" s="228">
        <v>0</v>
      </c>
      <c r="AL31" s="227"/>
      <c r="AM31" s="227"/>
      <c r="AN31" s="227"/>
      <c r="AO31" s="227"/>
      <c r="AP31" s="224"/>
      <c r="AR31" s="166"/>
    </row>
    <row r="32" spans="1:71" s="165" customFormat="1" ht="14.45" hidden="1" customHeight="1">
      <c r="B32" s="166"/>
      <c r="C32" s="224"/>
      <c r="D32" s="224"/>
      <c r="E32" s="224"/>
      <c r="F32" s="225" t="s">
        <v>38</v>
      </c>
      <c r="G32" s="224"/>
      <c r="H32" s="224"/>
      <c r="I32" s="224"/>
      <c r="J32" s="224"/>
      <c r="K32" s="224"/>
      <c r="L32" s="226">
        <v>0.15</v>
      </c>
      <c r="M32" s="227"/>
      <c r="N32" s="227"/>
      <c r="O32" s="227"/>
      <c r="P32" s="227"/>
      <c r="Q32" s="224"/>
      <c r="R32" s="224"/>
      <c r="S32" s="224"/>
      <c r="T32" s="224"/>
      <c r="U32" s="224"/>
      <c r="V32" s="224"/>
      <c r="W32" s="228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224"/>
      <c r="AG32" s="224"/>
      <c r="AH32" s="224"/>
      <c r="AI32" s="224"/>
      <c r="AJ32" s="224"/>
      <c r="AK32" s="228">
        <v>0</v>
      </c>
      <c r="AL32" s="227"/>
      <c r="AM32" s="227"/>
      <c r="AN32" s="227"/>
      <c r="AO32" s="227"/>
      <c r="AP32" s="224"/>
      <c r="AR32" s="166"/>
    </row>
    <row r="33" spans="1:57" s="165" customFormat="1" ht="14.45" hidden="1" customHeight="1">
      <c r="B33" s="166"/>
      <c r="C33" s="224"/>
      <c r="D33" s="224"/>
      <c r="E33" s="224"/>
      <c r="F33" s="225" t="s">
        <v>39</v>
      </c>
      <c r="G33" s="224"/>
      <c r="H33" s="224"/>
      <c r="I33" s="224"/>
      <c r="J33" s="224"/>
      <c r="K33" s="224"/>
      <c r="L33" s="226">
        <v>0</v>
      </c>
      <c r="M33" s="227"/>
      <c r="N33" s="227"/>
      <c r="O33" s="227"/>
      <c r="P33" s="227"/>
      <c r="Q33" s="224"/>
      <c r="R33" s="224"/>
      <c r="S33" s="224"/>
      <c r="T33" s="224"/>
      <c r="U33" s="224"/>
      <c r="V33" s="224"/>
      <c r="W33" s="228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224"/>
      <c r="AG33" s="224"/>
      <c r="AH33" s="224"/>
      <c r="AI33" s="224"/>
      <c r="AJ33" s="224"/>
      <c r="AK33" s="228">
        <v>0</v>
      </c>
      <c r="AL33" s="227"/>
      <c r="AM33" s="227"/>
      <c r="AN33" s="227"/>
      <c r="AO33" s="227"/>
      <c r="AP33" s="224"/>
      <c r="AR33" s="166"/>
    </row>
    <row r="34" spans="1:57" s="20" customFormat="1" ht="6.95" customHeight="1">
      <c r="A34" s="18"/>
      <c r="B34" s="2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8"/>
      <c r="AR34" s="2"/>
      <c r="BE34" s="18"/>
    </row>
    <row r="35" spans="1:57" s="20" customFormat="1" ht="25.9" customHeight="1">
      <c r="A35" s="18"/>
      <c r="B35" s="2"/>
      <c r="C35" s="229"/>
      <c r="D35" s="230" t="s">
        <v>40</v>
      </c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2" t="s">
        <v>41</v>
      </c>
      <c r="U35" s="231"/>
      <c r="V35" s="231"/>
      <c r="W35" s="231"/>
      <c r="X35" s="233" t="s">
        <v>42</v>
      </c>
      <c r="Y35" s="234"/>
      <c r="Z35" s="234"/>
      <c r="AA35" s="234"/>
      <c r="AB35" s="234"/>
      <c r="AC35" s="231"/>
      <c r="AD35" s="231"/>
      <c r="AE35" s="231"/>
      <c r="AF35" s="231"/>
      <c r="AG35" s="231"/>
      <c r="AH35" s="231"/>
      <c r="AI35" s="231"/>
      <c r="AJ35" s="231"/>
      <c r="AK35" s="235">
        <f>SUM(AK26:AK33)</f>
        <v>0</v>
      </c>
      <c r="AL35" s="234"/>
      <c r="AM35" s="234"/>
      <c r="AN35" s="234"/>
      <c r="AO35" s="236"/>
      <c r="AP35" s="229"/>
      <c r="AQ35" s="167"/>
      <c r="AR35" s="2"/>
      <c r="BE35" s="18"/>
    </row>
    <row r="36" spans="1:57" s="20" customFormat="1" ht="6.95" customHeight="1">
      <c r="A36" s="18"/>
      <c r="B36" s="2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8"/>
      <c r="AR36" s="2"/>
      <c r="BE36" s="18"/>
    </row>
    <row r="37" spans="1:57" s="20" customFormat="1" ht="14.45" customHeight="1">
      <c r="A37" s="18"/>
      <c r="B37" s="2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8"/>
      <c r="AR37" s="2"/>
      <c r="BE37" s="18"/>
    </row>
    <row r="38" spans="1:57" ht="14.45" customHeight="1">
      <c r="B38" s="1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R38" s="12"/>
    </row>
    <row r="39" spans="1:57" ht="14.45" customHeight="1">
      <c r="B39" s="12"/>
      <c r="AR39" s="12"/>
    </row>
    <row r="40" spans="1:57" ht="14.45" customHeight="1">
      <c r="B40" s="12"/>
      <c r="AR40" s="12"/>
    </row>
    <row r="41" spans="1:57" ht="14.45" customHeight="1">
      <c r="B41" s="12"/>
      <c r="AR41" s="12"/>
    </row>
    <row r="42" spans="1:57" ht="14.45" customHeight="1">
      <c r="B42" s="12"/>
      <c r="AR42" s="12"/>
    </row>
    <row r="43" spans="1:57" ht="14.45" customHeight="1">
      <c r="B43" s="12"/>
      <c r="AR43" s="12"/>
    </row>
    <row r="44" spans="1:57" ht="14.45" customHeight="1">
      <c r="B44" s="12"/>
      <c r="AR44" s="12"/>
    </row>
    <row r="45" spans="1:57" ht="14.45" customHeight="1">
      <c r="B45" s="12"/>
      <c r="AR45" s="12"/>
    </row>
    <row r="46" spans="1:57" ht="14.45" customHeight="1">
      <c r="B46" s="12"/>
      <c r="AR46" s="12"/>
    </row>
    <row r="47" spans="1:57" ht="14.45" customHeight="1">
      <c r="B47" s="12"/>
      <c r="AR47" s="12"/>
    </row>
    <row r="48" spans="1:57" ht="14.45" customHeight="1">
      <c r="B48" s="12"/>
      <c r="AR48" s="12"/>
    </row>
    <row r="49" spans="1:57" s="20" customFormat="1" ht="14.45" customHeight="1">
      <c r="B49" s="19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1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0" customFormat="1" ht="12.75">
      <c r="A60" s="18"/>
      <c r="B60" s="2"/>
      <c r="C60" s="18"/>
      <c r="D60" s="47" t="s">
        <v>45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7" t="s">
        <v>46</v>
      </c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7" t="s">
        <v>45</v>
      </c>
      <c r="AI60" s="48"/>
      <c r="AJ60" s="48"/>
      <c r="AK60" s="48"/>
      <c r="AL60" s="48"/>
      <c r="AM60" s="47" t="s">
        <v>46</v>
      </c>
      <c r="AN60" s="48"/>
      <c r="AO60" s="48"/>
      <c r="AP60" s="18"/>
      <c r="AQ60" s="18"/>
      <c r="AR60" s="2"/>
      <c r="BE60" s="18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0" customFormat="1" ht="12.75">
      <c r="A64" s="18"/>
      <c r="B64" s="2"/>
      <c r="C64" s="18"/>
      <c r="D64" s="45" t="s">
        <v>47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5" t="s">
        <v>48</v>
      </c>
      <c r="AI64" s="51"/>
      <c r="AJ64" s="51"/>
      <c r="AK64" s="51"/>
      <c r="AL64" s="51"/>
      <c r="AM64" s="51"/>
      <c r="AN64" s="51"/>
      <c r="AO64" s="51"/>
      <c r="AP64" s="18"/>
      <c r="AQ64" s="18"/>
      <c r="AR64" s="2"/>
      <c r="BE64" s="18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0" customFormat="1" ht="12.75">
      <c r="A75" s="18"/>
      <c r="B75" s="2"/>
      <c r="C75" s="18"/>
      <c r="D75" s="47" t="s">
        <v>45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7" t="s">
        <v>46</v>
      </c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7" t="s">
        <v>45</v>
      </c>
      <c r="AI75" s="48"/>
      <c r="AJ75" s="48"/>
      <c r="AK75" s="48"/>
      <c r="AL75" s="48"/>
      <c r="AM75" s="47" t="s">
        <v>46</v>
      </c>
      <c r="AN75" s="48"/>
      <c r="AO75" s="48"/>
      <c r="AP75" s="18"/>
      <c r="AQ75" s="18"/>
      <c r="AR75" s="2"/>
      <c r="BE75" s="18"/>
    </row>
    <row r="76" spans="1:57" s="20" customFormat="1">
      <c r="A76" s="18"/>
      <c r="B76" s="2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2"/>
      <c r="BE76" s="18"/>
    </row>
    <row r="77" spans="1:57" s="20" customFormat="1" ht="6.95" customHeight="1">
      <c r="A77" s="1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2"/>
      <c r="BE77" s="18"/>
    </row>
    <row r="81" spans="1:91" s="20" customFormat="1" ht="6.95" customHeight="1">
      <c r="A81" s="18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2"/>
      <c r="BE81" s="18"/>
    </row>
    <row r="82" spans="1:91" s="20" customFormat="1" ht="24.95" customHeight="1">
      <c r="A82" s="18"/>
      <c r="B82" s="2"/>
      <c r="C82" s="13" t="s">
        <v>49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2"/>
      <c r="BE82" s="18"/>
    </row>
    <row r="83" spans="1:91" s="20" customFormat="1" ht="6.95" customHeight="1">
      <c r="A83" s="18"/>
      <c r="B83" s="2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2"/>
      <c r="BE83" s="18"/>
    </row>
    <row r="84" spans="1:91" s="168" customFormat="1" ht="12" customHeight="1">
      <c r="B84" s="169"/>
      <c r="C84" s="15" t="s">
        <v>12</v>
      </c>
      <c r="L84" s="168">
        <f>K5</f>
        <v>0</v>
      </c>
      <c r="AR84" s="169"/>
    </row>
    <row r="85" spans="1:91" s="170" customFormat="1" ht="36.950000000000003" customHeight="1">
      <c r="B85" s="171"/>
      <c r="C85" s="172" t="s">
        <v>13</v>
      </c>
      <c r="L85" s="21" t="str">
        <f>K6</f>
        <v>Místní komunikace ul.J.Hapky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171"/>
    </row>
    <row r="86" spans="1:91" s="20" customFormat="1" ht="6.95" customHeight="1">
      <c r="A86" s="18"/>
      <c r="B86" s="2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2"/>
      <c r="BE86" s="18"/>
    </row>
    <row r="87" spans="1:91" s="20" customFormat="1" ht="12" customHeight="1">
      <c r="A87" s="18"/>
      <c r="B87" s="2"/>
      <c r="C87" s="15" t="s">
        <v>17</v>
      </c>
      <c r="D87" s="18"/>
      <c r="E87" s="18"/>
      <c r="F87" s="18"/>
      <c r="G87" s="18"/>
      <c r="H87" s="18"/>
      <c r="I87" s="18"/>
      <c r="J87" s="18"/>
      <c r="K87" s="18"/>
      <c r="L87" s="174" t="str">
        <f>IF(K8="","",K8)</f>
        <v>Valašské Meziříčí</v>
      </c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5" t="s">
        <v>19</v>
      </c>
      <c r="AJ87" s="18"/>
      <c r="AK87" s="18"/>
      <c r="AL87" s="18"/>
      <c r="AM87" s="175" t="str">
        <f>IF(AN8= "","",AN8)</f>
        <v/>
      </c>
      <c r="AN87" s="175"/>
      <c r="AO87" s="18"/>
      <c r="AP87" s="18"/>
      <c r="AQ87" s="18"/>
      <c r="AR87" s="2"/>
      <c r="BE87" s="18"/>
    </row>
    <row r="88" spans="1:91" s="20" customFormat="1" ht="6.95" customHeight="1">
      <c r="A88" s="18"/>
      <c r="B88" s="2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2"/>
      <c r="BE88" s="18"/>
    </row>
    <row r="89" spans="1:91" s="20" customFormat="1" ht="15.2" customHeight="1">
      <c r="A89" s="18"/>
      <c r="B89" s="2"/>
      <c r="C89" s="15" t="s">
        <v>20</v>
      </c>
      <c r="D89" s="18"/>
      <c r="E89" s="18"/>
      <c r="F89" s="18"/>
      <c r="G89" s="18"/>
      <c r="H89" s="18"/>
      <c r="I89" s="18"/>
      <c r="J89" s="18"/>
      <c r="K89" s="18"/>
      <c r="L89" s="168" t="str">
        <f>IF(E11= "","",E11)</f>
        <v>Město Valašské Meziříčí</v>
      </c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5" t="s">
        <v>26</v>
      </c>
      <c r="AJ89" s="18"/>
      <c r="AK89" s="18"/>
      <c r="AL89" s="18"/>
      <c r="AM89" s="176" t="str">
        <f>IF(E17="","",E17)</f>
        <v/>
      </c>
      <c r="AN89" s="177"/>
      <c r="AO89" s="177"/>
      <c r="AP89" s="177"/>
      <c r="AQ89" s="18"/>
      <c r="AR89" s="2"/>
      <c r="AS89" s="178" t="s">
        <v>50</v>
      </c>
      <c r="AT89" s="179"/>
      <c r="AU89" s="82"/>
      <c r="AV89" s="82"/>
      <c r="AW89" s="82"/>
      <c r="AX89" s="82"/>
      <c r="AY89" s="82"/>
      <c r="AZ89" s="82"/>
      <c r="BA89" s="82"/>
      <c r="BB89" s="82"/>
      <c r="BC89" s="82"/>
      <c r="BD89" s="180"/>
      <c r="BE89" s="18"/>
    </row>
    <row r="90" spans="1:91" s="20" customFormat="1" ht="15.2" customHeight="1">
      <c r="A90" s="18"/>
      <c r="B90" s="2"/>
      <c r="C90" s="15" t="s">
        <v>24</v>
      </c>
      <c r="D90" s="18"/>
      <c r="E90" s="18"/>
      <c r="F90" s="18"/>
      <c r="G90" s="18"/>
      <c r="H90" s="18"/>
      <c r="I90" s="18"/>
      <c r="J90" s="18"/>
      <c r="K90" s="18"/>
      <c r="L90" s="168" t="str">
        <f>IF(E14="","",E14)</f>
        <v xml:space="preserve"> </v>
      </c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5" t="s">
        <v>28</v>
      </c>
      <c r="AJ90" s="18"/>
      <c r="AK90" s="18"/>
      <c r="AL90" s="18"/>
      <c r="AM90" s="176" t="str">
        <f>IF(E20="","",E20)</f>
        <v/>
      </c>
      <c r="AN90" s="177"/>
      <c r="AO90" s="177"/>
      <c r="AP90" s="177"/>
      <c r="AQ90" s="18"/>
      <c r="AR90" s="2"/>
      <c r="AS90" s="181"/>
      <c r="AT90" s="182"/>
      <c r="AU90" s="183"/>
      <c r="AV90" s="183"/>
      <c r="AW90" s="183"/>
      <c r="AX90" s="183"/>
      <c r="AY90" s="183"/>
      <c r="AZ90" s="183"/>
      <c r="BA90" s="183"/>
      <c r="BB90" s="183"/>
      <c r="BC90" s="183"/>
      <c r="BD90" s="184"/>
      <c r="BE90" s="18"/>
    </row>
    <row r="91" spans="1:91" s="20" customFormat="1" ht="10.9" customHeight="1">
      <c r="A91" s="18"/>
      <c r="B91" s="2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2"/>
      <c r="AS91" s="181"/>
      <c r="AT91" s="182"/>
      <c r="AU91" s="183"/>
      <c r="AV91" s="183"/>
      <c r="AW91" s="183"/>
      <c r="AX91" s="183"/>
      <c r="AY91" s="183"/>
      <c r="AZ91" s="183"/>
      <c r="BA91" s="183"/>
      <c r="BB91" s="183"/>
      <c r="BC91" s="183"/>
      <c r="BD91" s="184"/>
      <c r="BE91" s="18"/>
    </row>
    <row r="92" spans="1:91" s="20" customFormat="1" ht="29.25" customHeight="1">
      <c r="A92" s="18"/>
      <c r="B92" s="2"/>
      <c r="C92" s="185" t="s">
        <v>51</v>
      </c>
      <c r="D92" s="186"/>
      <c r="E92" s="186"/>
      <c r="F92" s="186"/>
      <c r="G92" s="186"/>
      <c r="H92" s="40"/>
      <c r="I92" s="187" t="s">
        <v>52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8" t="s">
        <v>53</v>
      </c>
      <c r="AH92" s="186"/>
      <c r="AI92" s="186"/>
      <c r="AJ92" s="186"/>
      <c r="AK92" s="186"/>
      <c r="AL92" s="186"/>
      <c r="AM92" s="186"/>
      <c r="AN92" s="187" t="s">
        <v>54</v>
      </c>
      <c r="AO92" s="186"/>
      <c r="AP92" s="189"/>
      <c r="AQ92" s="190" t="s">
        <v>55</v>
      </c>
      <c r="AR92" s="2"/>
      <c r="AS92" s="76" t="s">
        <v>56</v>
      </c>
      <c r="AT92" s="77" t="s">
        <v>57</v>
      </c>
      <c r="AU92" s="77" t="s">
        <v>58</v>
      </c>
      <c r="AV92" s="77" t="s">
        <v>59</v>
      </c>
      <c r="AW92" s="77" t="s">
        <v>60</v>
      </c>
      <c r="AX92" s="77" t="s">
        <v>61</v>
      </c>
      <c r="AY92" s="77" t="s">
        <v>62</v>
      </c>
      <c r="AZ92" s="77" t="s">
        <v>63</v>
      </c>
      <c r="BA92" s="77" t="s">
        <v>64</v>
      </c>
      <c r="BB92" s="77" t="s">
        <v>65</v>
      </c>
      <c r="BC92" s="77" t="s">
        <v>66</v>
      </c>
      <c r="BD92" s="78" t="s">
        <v>67</v>
      </c>
      <c r="BE92" s="18"/>
    </row>
    <row r="93" spans="1:91" s="20" customFormat="1" ht="10.9" customHeight="1">
      <c r="A93" s="18"/>
      <c r="B93" s="2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8"/>
      <c r="AR93" s="2"/>
      <c r="AS93" s="8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191"/>
      <c r="BE93" s="18"/>
    </row>
    <row r="94" spans="1:91" s="192" customFormat="1" ht="32.450000000000003" customHeight="1">
      <c r="B94" s="193"/>
      <c r="C94" s="159" t="s">
        <v>68</v>
      </c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1">
        <f>ROUND(SUM(AG95:AG96),2)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194" t="s">
        <v>1</v>
      </c>
      <c r="AR94" s="193"/>
      <c r="AS94" s="195">
        <f>ROUND(SUM(AS95:AS96),2)</f>
        <v>0</v>
      </c>
      <c r="AT94" s="196">
        <f>ROUND(SUM(AV94:AW94),2)</f>
        <v>0</v>
      </c>
      <c r="AU94" s="197">
        <f>ROUND(SUM(AU95:AU96),5)</f>
        <v>629.59898999999996</v>
      </c>
      <c r="AV94" s="196">
        <f>ROUND(AZ94*L29,2)</f>
        <v>0</v>
      </c>
      <c r="AW94" s="196">
        <f>ROUND(BA94*L30,2)</f>
        <v>0</v>
      </c>
      <c r="AX94" s="196">
        <f>ROUND(BB94*L29,2)</f>
        <v>0</v>
      </c>
      <c r="AY94" s="196">
        <f>ROUND(BC94*L30,2)</f>
        <v>0</v>
      </c>
      <c r="AZ94" s="196">
        <f>ROUND(SUM(AZ95:AZ96),2)</f>
        <v>0</v>
      </c>
      <c r="BA94" s="196">
        <f>ROUND(SUM(BA95:BA96),2)</f>
        <v>0</v>
      </c>
      <c r="BB94" s="196">
        <f>ROUND(SUM(BB95:BB96),2)</f>
        <v>0</v>
      </c>
      <c r="BC94" s="196">
        <f>ROUND(SUM(BC95:BC96),2)</f>
        <v>0</v>
      </c>
      <c r="BD94" s="198">
        <f>ROUND(SUM(BD95:BD96),2)</f>
        <v>0</v>
      </c>
      <c r="BS94" s="199" t="s">
        <v>69</v>
      </c>
      <c r="BT94" s="199" t="s">
        <v>70</v>
      </c>
      <c r="BU94" s="200" t="s">
        <v>71</v>
      </c>
      <c r="BV94" s="199" t="s">
        <v>72</v>
      </c>
      <c r="BW94" s="199" t="s">
        <v>4</v>
      </c>
      <c r="BX94" s="199" t="s">
        <v>73</v>
      </c>
      <c r="CL94" s="199" t="s">
        <v>1</v>
      </c>
    </row>
    <row r="95" spans="1:91" s="208" customFormat="1" ht="16.5" customHeight="1">
      <c r="A95" s="201" t="s">
        <v>74</v>
      </c>
      <c r="B95" s="202"/>
      <c r="C95" s="213"/>
      <c r="D95" s="214" t="s">
        <v>75</v>
      </c>
      <c r="E95" s="214"/>
      <c r="F95" s="214"/>
      <c r="G95" s="214"/>
      <c r="H95" s="214"/>
      <c r="I95" s="215"/>
      <c r="J95" s="214" t="s">
        <v>76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6">
        <f>'100 - SO 100 Komunikace'!J30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203" t="s">
        <v>77</v>
      </c>
      <c r="AR95" s="202"/>
      <c r="AS95" s="204">
        <v>0</v>
      </c>
      <c r="AT95" s="205">
        <f>ROUND(SUM(AV95:AW95),2)</f>
        <v>0</v>
      </c>
      <c r="AU95" s="206">
        <f>'100 - SO 100 Komunikace'!P124</f>
        <v>407.00784900000002</v>
      </c>
      <c r="AV95" s="205">
        <f>'100 - SO 100 Komunikace'!J33</f>
        <v>0</v>
      </c>
      <c r="AW95" s="205">
        <f>'100 - SO 100 Komunikace'!J34</f>
        <v>0</v>
      </c>
      <c r="AX95" s="205">
        <f>'100 - SO 100 Komunikace'!J35</f>
        <v>0</v>
      </c>
      <c r="AY95" s="205">
        <f>'100 - SO 100 Komunikace'!J36</f>
        <v>0</v>
      </c>
      <c r="AZ95" s="205">
        <f>'100 - SO 100 Komunikace'!F33</f>
        <v>0</v>
      </c>
      <c r="BA95" s="205">
        <f>'100 - SO 100 Komunikace'!F34</f>
        <v>0</v>
      </c>
      <c r="BB95" s="205">
        <f>'100 - SO 100 Komunikace'!F35</f>
        <v>0</v>
      </c>
      <c r="BC95" s="205">
        <f>'100 - SO 100 Komunikace'!F36</f>
        <v>0</v>
      </c>
      <c r="BD95" s="207">
        <f>'100 - SO 100 Komunikace'!F37</f>
        <v>0</v>
      </c>
      <c r="BT95" s="209" t="s">
        <v>78</v>
      </c>
      <c r="BV95" s="209" t="s">
        <v>72</v>
      </c>
      <c r="BW95" s="209" t="s">
        <v>79</v>
      </c>
      <c r="BX95" s="209" t="s">
        <v>4</v>
      </c>
      <c r="CL95" s="209" t="s">
        <v>1</v>
      </c>
      <c r="CM95" s="209" t="s">
        <v>80</v>
      </c>
    </row>
    <row r="96" spans="1:91" s="208" customFormat="1" ht="16.5" customHeight="1">
      <c r="A96" s="201" t="s">
        <v>74</v>
      </c>
      <c r="B96" s="202"/>
      <c r="C96" s="213"/>
      <c r="D96" s="214" t="s">
        <v>81</v>
      </c>
      <c r="E96" s="214"/>
      <c r="F96" s="214"/>
      <c r="G96" s="214"/>
      <c r="H96" s="214"/>
      <c r="I96" s="215"/>
      <c r="J96" s="214" t="s">
        <v>82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6">
        <f>'300 - SO 300 Dešťová kana...'!J30</f>
        <v>0</v>
      </c>
      <c r="AH96" s="217"/>
      <c r="AI96" s="217"/>
      <c r="AJ96" s="217"/>
      <c r="AK96" s="217"/>
      <c r="AL96" s="217"/>
      <c r="AM96" s="217"/>
      <c r="AN96" s="216">
        <f>SUM(AG96,AT96)</f>
        <v>0</v>
      </c>
      <c r="AO96" s="217"/>
      <c r="AP96" s="217"/>
      <c r="AQ96" s="203" t="s">
        <v>77</v>
      </c>
      <c r="AR96" s="202"/>
      <c r="AS96" s="204">
        <v>0</v>
      </c>
      <c r="AT96" s="205">
        <f>ROUND(SUM(AV96:AW96),2)</f>
        <v>0</v>
      </c>
      <c r="AU96" s="206">
        <f>'300 - SO 300 Dešťová kana...'!P123</f>
        <v>222.59114</v>
      </c>
      <c r="AV96" s="205">
        <f>'300 - SO 300 Dešťová kana...'!J33</f>
        <v>0</v>
      </c>
      <c r="AW96" s="205">
        <f>'300 - SO 300 Dešťová kana...'!J34</f>
        <v>0</v>
      </c>
      <c r="AX96" s="205">
        <f>'300 - SO 300 Dešťová kana...'!J35</f>
        <v>0</v>
      </c>
      <c r="AY96" s="205">
        <f>'300 - SO 300 Dešťová kana...'!J36</f>
        <v>0</v>
      </c>
      <c r="AZ96" s="205">
        <f>'300 - SO 300 Dešťová kana...'!F33</f>
        <v>0</v>
      </c>
      <c r="BA96" s="205">
        <f>'300 - SO 300 Dešťová kana...'!F34</f>
        <v>0</v>
      </c>
      <c r="BB96" s="205">
        <f>'300 - SO 300 Dešťová kana...'!F35</f>
        <v>0</v>
      </c>
      <c r="BC96" s="205">
        <f>'300 - SO 300 Dešťová kana...'!F36</f>
        <v>0</v>
      </c>
      <c r="BD96" s="207">
        <f>'300 - SO 300 Dešťová kana...'!F37</f>
        <v>0</v>
      </c>
      <c r="BT96" s="209" t="s">
        <v>78</v>
      </c>
      <c r="BV96" s="209" t="s">
        <v>72</v>
      </c>
      <c r="BW96" s="209" t="s">
        <v>83</v>
      </c>
      <c r="BX96" s="209" t="s">
        <v>4</v>
      </c>
      <c r="CL96" s="209" t="s">
        <v>1</v>
      </c>
      <c r="CM96" s="209" t="s">
        <v>80</v>
      </c>
    </row>
    <row r="97" spans="1:57" s="20" customFormat="1" ht="30" customHeight="1">
      <c r="A97" s="18"/>
      <c r="B97" s="2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8"/>
      <c r="AR97" s="2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</row>
    <row r="98" spans="1:57" s="20" customFormat="1" ht="6.95" customHeight="1">
      <c r="A98" s="18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2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</row>
  </sheetData>
  <mergeCells count="4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G94:AM94"/>
    <mergeCell ref="AN94:AP94"/>
    <mergeCell ref="J96:AF96"/>
    <mergeCell ref="D96:H96"/>
    <mergeCell ref="AN96:AP96"/>
    <mergeCell ref="AG96:AM96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100 - SO 100 Komunikace'!C2" display="/"/>
    <hyperlink ref="A96" location="'300 - SO 300 Dešťová kan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topLeftCell="A105" workbookViewId="0">
      <selection activeCell="I128" sqref="I128"/>
    </sheetView>
  </sheetViews>
  <sheetFormatPr defaultRowHeight="11.25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6" width="50.83203125" style="5" customWidth="1"/>
    <col min="7" max="7" width="7" style="5" customWidth="1"/>
    <col min="8" max="8" width="11.5" style="5" customWidth="1"/>
    <col min="9" max="11" width="20.1640625" style="5" customWidth="1"/>
    <col min="12" max="12" width="9.33203125" style="5" customWidth="1"/>
    <col min="13" max="13" width="10.83203125" style="5" hidden="1" customWidth="1"/>
    <col min="14" max="14" width="9.33203125" style="5" hidden="1"/>
    <col min="15" max="20" width="14.1640625" style="5" hidden="1" customWidth="1"/>
    <col min="21" max="21" width="16.33203125" style="5" hidden="1" customWidth="1"/>
    <col min="22" max="22" width="12.33203125" style="5" customWidth="1"/>
    <col min="23" max="23" width="16.33203125" style="5" customWidth="1"/>
    <col min="24" max="24" width="12.33203125" style="5" customWidth="1"/>
    <col min="25" max="25" width="15" style="5" customWidth="1"/>
    <col min="26" max="26" width="11" style="5" customWidth="1"/>
    <col min="27" max="27" width="15" style="5" customWidth="1"/>
    <col min="28" max="28" width="16.33203125" style="5" customWidth="1"/>
    <col min="29" max="29" width="11" style="5" customWidth="1"/>
    <col min="30" max="30" width="15" style="5" customWidth="1"/>
    <col min="31" max="31" width="16.33203125" style="5" customWidth="1"/>
    <col min="32" max="43" width="9.33203125" style="5"/>
    <col min="44" max="65" width="9.33203125" style="5" hidden="1"/>
    <col min="66" max="16384" width="9.33203125" style="5"/>
  </cols>
  <sheetData>
    <row r="2" spans="1:56" ht="36.950000000000003" customHeight="1">
      <c r="L2" s="6" t="s">
        <v>5</v>
      </c>
      <c r="M2" s="7"/>
      <c r="N2" s="7"/>
      <c r="O2" s="7"/>
      <c r="P2" s="7"/>
      <c r="Q2" s="7"/>
      <c r="R2" s="7"/>
      <c r="S2" s="7"/>
      <c r="T2" s="7"/>
      <c r="U2" s="7"/>
      <c r="V2" s="7"/>
      <c r="AT2" s="8" t="s">
        <v>79</v>
      </c>
      <c r="AZ2" s="9" t="s">
        <v>84</v>
      </c>
      <c r="BA2" s="9" t="s">
        <v>1</v>
      </c>
      <c r="BB2" s="9" t="s">
        <v>1</v>
      </c>
      <c r="BC2" s="9" t="s">
        <v>85</v>
      </c>
      <c r="BD2" s="9" t="s">
        <v>80</v>
      </c>
    </row>
    <row r="3" spans="1:56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8" t="s">
        <v>80</v>
      </c>
      <c r="AZ3" s="9" t="s">
        <v>86</v>
      </c>
      <c r="BA3" s="9" t="s">
        <v>1</v>
      </c>
      <c r="BB3" s="9" t="s">
        <v>1</v>
      </c>
      <c r="BC3" s="9" t="s">
        <v>87</v>
      </c>
      <c r="BD3" s="9" t="s">
        <v>80</v>
      </c>
    </row>
    <row r="4" spans="1:56" ht="24.95" customHeight="1">
      <c r="B4" s="12"/>
      <c r="D4" s="13" t="s">
        <v>88</v>
      </c>
      <c r="L4" s="12"/>
      <c r="M4" s="14" t="s">
        <v>10</v>
      </c>
      <c r="AT4" s="8" t="s">
        <v>3</v>
      </c>
      <c r="AZ4" s="9" t="s">
        <v>89</v>
      </c>
      <c r="BA4" s="9" t="s">
        <v>1</v>
      </c>
      <c r="BB4" s="9" t="s">
        <v>1</v>
      </c>
      <c r="BC4" s="9" t="s">
        <v>90</v>
      </c>
      <c r="BD4" s="9" t="s">
        <v>80</v>
      </c>
    </row>
    <row r="5" spans="1:56" ht="6.95" customHeight="1">
      <c r="B5" s="12"/>
      <c r="L5" s="12"/>
      <c r="AZ5" s="9" t="s">
        <v>91</v>
      </c>
      <c r="BA5" s="9" t="s">
        <v>1</v>
      </c>
      <c r="BB5" s="9" t="s">
        <v>1</v>
      </c>
      <c r="BC5" s="9" t="s">
        <v>92</v>
      </c>
      <c r="BD5" s="9" t="s">
        <v>80</v>
      </c>
    </row>
    <row r="6" spans="1:56" ht="12" customHeight="1">
      <c r="B6" s="12"/>
      <c r="D6" s="15" t="s">
        <v>13</v>
      </c>
      <c r="L6" s="12"/>
      <c r="AZ6" s="9" t="s">
        <v>93</v>
      </c>
      <c r="BA6" s="9" t="s">
        <v>1</v>
      </c>
      <c r="BB6" s="9" t="s">
        <v>1</v>
      </c>
      <c r="BC6" s="9" t="s">
        <v>94</v>
      </c>
      <c r="BD6" s="9" t="s">
        <v>80</v>
      </c>
    </row>
    <row r="7" spans="1:56" ht="16.5" customHeight="1">
      <c r="B7" s="12"/>
      <c r="E7" s="16" t="str">
        <f>'Rekapitulace stavby'!K6</f>
        <v>Místní komunikace ul.J.Hapky</v>
      </c>
      <c r="F7" s="17"/>
      <c r="G7" s="17"/>
      <c r="H7" s="17"/>
      <c r="L7" s="12"/>
      <c r="AZ7" s="9" t="s">
        <v>95</v>
      </c>
      <c r="BA7" s="9" t="s">
        <v>1</v>
      </c>
      <c r="BB7" s="9" t="s">
        <v>1</v>
      </c>
      <c r="BC7" s="9" t="s">
        <v>96</v>
      </c>
      <c r="BD7" s="9" t="s">
        <v>80</v>
      </c>
    </row>
    <row r="8" spans="1:56" s="20" customFormat="1" ht="12" customHeight="1">
      <c r="A8" s="18"/>
      <c r="B8" s="2"/>
      <c r="C8" s="18"/>
      <c r="D8" s="15" t="s">
        <v>97</v>
      </c>
      <c r="E8" s="18"/>
      <c r="F8" s="18"/>
      <c r="G8" s="18"/>
      <c r="H8" s="18"/>
      <c r="I8" s="18"/>
      <c r="J8" s="18"/>
      <c r="K8" s="18"/>
      <c r="L8" s="19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Z8" s="9" t="s">
        <v>98</v>
      </c>
      <c r="BA8" s="9" t="s">
        <v>1</v>
      </c>
      <c r="BB8" s="9" t="s">
        <v>1</v>
      </c>
      <c r="BC8" s="9" t="s">
        <v>99</v>
      </c>
      <c r="BD8" s="9" t="s">
        <v>80</v>
      </c>
    </row>
    <row r="9" spans="1:56" s="20" customFormat="1" ht="16.5" customHeight="1">
      <c r="A9" s="18"/>
      <c r="B9" s="2"/>
      <c r="C9" s="18"/>
      <c r="D9" s="18"/>
      <c r="E9" s="21" t="s">
        <v>100</v>
      </c>
      <c r="F9" s="22"/>
      <c r="G9" s="22"/>
      <c r="H9" s="22"/>
      <c r="I9" s="18"/>
      <c r="J9" s="18"/>
      <c r="K9" s="18"/>
      <c r="L9" s="19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56" s="20" customFormat="1">
      <c r="A10" s="18"/>
      <c r="B10" s="2"/>
      <c r="C10" s="18"/>
      <c r="D10" s="18"/>
      <c r="E10" s="18"/>
      <c r="F10" s="18"/>
      <c r="G10" s="18"/>
      <c r="H10" s="18"/>
      <c r="I10" s="18"/>
      <c r="J10" s="18"/>
      <c r="K10" s="18"/>
      <c r="L10" s="19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56" s="20" customFormat="1" ht="12" customHeight="1">
      <c r="A11" s="18"/>
      <c r="B11" s="2"/>
      <c r="C11" s="18"/>
      <c r="D11" s="15" t="s">
        <v>15</v>
      </c>
      <c r="E11" s="18"/>
      <c r="F11" s="23" t="s">
        <v>1</v>
      </c>
      <c r="G11" s="18"/>
      <c r="H11" s="18"/>
      <c r="I11" s="15" t="s">
        <v>16</v>
      </c>
      <c r="J11" s="23" t="s">
        <v>1</v>
      </c>
      <c r="K11" s="18"/>
      <c r="L11" s="19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56" s="20" customFormat="1" ht="12" customHeight="1">
      <c r="A12" s="18"/>
      <c r="B12" s="2"/>
      <c r="C12" s="18"/>
      <c r="D12" s="15" t="s">
        <v>17</v>
      </c>
      <c r="E12" s="18"/>
      <c r="F12" s="23" t="s">
        <v>18</v>
      </c>
      <c r="G12" s="18"/>
      <c r="H12" s="18"/>
      <c r="I12" s="15" t="s">
        <v>19</v>
      </c>
      <c r="J12" s="24"/>
      <c r="K12" s="18"/>
      <c r="L12" s="19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56" s="20" customFormat="1" ht="10.9" customHeight="1">
      <c r="A13" s="18"/>
      <c r="B13" s="2"/>
      <c r="C13" s="18"/>
      <c r="D13" s="18"/>
      <c r="E13" s="18"/>
      <c r="F13" s="18"/>
      <c r="G13" s="18"/>
      <c r="H13" s="18"/>
      <c r="I13" s="18"/>
      <c r="J13" s="18"/>
      <c r="K13" s="18"/>
      <c r="L13" s="19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56" s="20" customFormat="1" ht="12" customHeight="1">
      <c r="A14" s="18"/>
      <c r="B14" s="2"/>
      <c r="C14" s="18"/>
      <c r="D14" s="15" t="s">
        <v>20</v>
      </c>
      <c r="E14" s="18"/>
      <c r="F14" s="18"/>
      <c r="G14" s="18"/>
      <c r="H14" s="18"/>
      <c r="I14" s="15" t="s">
        <v>21</v>
      </c>
      <c r="J14" s="23" t="s">
        <v>1</v>
      </c>
      <c r="K14" s="18"/>
      <c r="L14" s="19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56" s="20" customFormat="1" ht="18" customHeight="1">
      <c r="A15" s="18"/>
      <c r="B15" s="2"/>
      <c r="C15" s="18"/>
      <c r="D15" s="18"/>
      <c r="E15" s="23" t="s">
        <v>22</v>
      </c>
      <c r="F15" s="18"/>
      <c r="G15" s="18"/>
      <c r="H15" s="18"/>
      <c r="I15" s="15" t="s">
        <v>23</v>
      </c>
      <c r="J15" s="23" t="s">
        <v>1</v>
      </c>
      <c r="K15" s="18"/>
      <c r="L15" s="19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6" s="20" customFormat="1" ht="6.95" customHeight="1">
      <c r="A16" s="18"/>
      <c r="B16" s="2"/>
      <c r="C16" s="18"/>
      <c r="D16" s="18"/>
      <c r="E16" s="18"/>
      <c r="F16" s="18"/>
      <c r="G16" s="18"/>
      <c r="H16" s="18"/>
      <c r="I16" s="18"/>
      <c r="J16" s="18"/>
      <c r="K16" s="18"/>
      <c r="L16" s="19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0" customFormat="1" ht="12" customHeight="1">
      <c r="A17" s="18"/>
      <c r="B17" s="2"/>
      <c r="C17" s="18"/>
      <c r="D17" s="15" t="s">
        <v>24</v>
      </c>
      <c r="E17" s="18"/>
      <c r="F17" s="18"/>
      <c r="G17" s="18"/>
      <c r="H17" s="18"/>
      <c r="I17" s="15" t="s">
        <v>21</v>
      </c>
      <c r="J17" s="23" t="str">
        <f>'Rekapitulace stavby'!AN13</f>
        <v/>
      </c>
      <c r="K17" s="18"/>
      <c r="L17" s="19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0" customFormat="1" ht="18" customHeight="1">
      <c r="A18" s="18"/>
      <c r="B18" s="2"/>
      <c r="C18" s="18"/>
      <c r="D18" s="18"/>
      <c r="E18" s="25" t="str">
        <f>'Rekapitulace stavby'!E14</f>
        <v xml:space="preserve"> </v>
      </c>
      <c r="F18" s="25"/>
      <c r="G18" s="25"/>
      <c r="H18" s="25"/>
      <c r="I18" s="15" t="s">
        <v>23</v>
      </c>
      <c r="J18" s="23" t="str">
        <f>'Rekapitulace stavby'!AN14</f>
        <v/>
      </c>
      <c r="K18" s="18"/>
      <c r="L18" s="19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0" customFormat="1" ht="6.95" customHeight="1">
      <c r="A19" s="18"/>
      <c r="B19" s="2"/>
      <c r="C19" s="18"/>
      <c r="D19" s="18"/>
      <c r="E19" s="18"/>
      <c r="F19" s="18"/>
      <c r="G19" s="18"/>
      <c r="H19" s="18"/>
      <c r="I19" s="18"/>
      <c r="J19" s="18"/>
      <c r="K19" s="18"/>
      <c r="L19" s="19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0" customFormat="1" ht="12" customHeight="1">
      <c r="A20" s="18"/>
      <c r="B20" s="2"/>
      <c r="C20" s="18"/>
      <c r="D20" s="15" t="s">
        <v>26</v>
      </c>
      <c r="E20" s="18"/>
      <c r="F20" s="18"/>
      <c r="G20" s="18"/>
      <c r="H20" s="18"/>
      <c r="I20" s="15" t="s">
        <v>21</v>
      </c>
      <c r="J20" s="23" t="s">
        <v>1</v>
      </c>
      <c r="K20" s="18"/>
      <c r="L20" s="19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0" customFormat="1" ht="18" customHeight="1">
      <c r="A21" s="18"/>
      <c r="B21" s="2"/>
      <c r="C21" s="18"/>
      <c r="D21" s="18"/>
      <c r="E21" s="23"/>
      <c r="F21" s="18"/>
      <c r="G21" s="18"/>
      <c r="H21" s="18"/>
      <c r="I21" s="15" t="s">
        <v>23</v>
      </c>
      <c r="J21" s="23" t="s">
        <v>1</v>
      </c>
      <c r="K21" s="18"/>
      <c r="L21" s="19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0" customFormat="1" ht="6.95" customHeight="1">
      <c r="A22" s="18"/>
      <c r="B22" s="2"/>
      <c r="C22" s="18"/>
      <c r="D22" s="18"/>
      <c r="E22" s="18"/>
      <c r="F22" s="18"/>
      <c r="G22" s="18"/>
      <c r="H22" s="18"/>
      <c r="I22" s="18"/>
      <c r="J22" s="18"/>
      <c r="K22" s="18"/>
      <c r="L22" s="19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0" customFormat="1" ht="12" customHeight="1">
      <c r="A23" s="18"/>
      <c r="B23" s="2"/>
      <c r="C23" s="18"/>
      <c r="D23" s="15" t="s">
        <v>28</v>
      </c>
      <c r="E23" s="18"/>
      <c r="F23" s="18"/>
      <c r="G23" s="18"/>
      <c r="H23" s="18"/>
      <c r="I23" s="15" t="s">
        <v>21</v>
      </c>
      <c r="J23" s="23" t="s">
        <v>1</v>
      </c>
      <c r="K23" s="18"/>
      <c r="L23" s="19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0" customFormat="1" ht="18" customHeight="1">
      <c r="A24" s="18"/>
      <c r="B24" s="2"/>
      <c r="C24" s="18"/>
      <c r="D24" s="18"/>
      <c r="E24" s="23"/>
      <c r="F24" s="18"/>
      <c r="G24" s="18"/>
      <c r="H24" s="18"/>
      <c r="I24" s="15" t="s">
        <v>23</v>
      </c>
      <c r="J24" s="23" t="s">
        <v>1</v>
      </c>
      <c r="K24" s="18"/>
      <c r="L24" s="19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0" customFormat="1" ht="6.95" customHeight="1">
      <c r="A25" s="18"/>
      <c r="B25" s="2"/>
      <c r="C25" s="18"/>
      <c r="D25" s="18"/>
      <c r="E25" s="18"/>
      <c r="F25" s="18"/>
      <c r="G25" s="18"/>
      <c r="H25" s="18"/>
      <c r="I25" s="18"/>
      <c r="J25" s="18"/>
      <c r="K25" s="18"/>
      <c r="L25" s="19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0" customFormat="1" ht="12" customHeight="1">
      <c r="A26" s="18"/>
      <c r="B26" s="2"/>
      <c r="C26" s="18"/>
      <c r="D26" s="15" t="s">
        <v>29</v>
      </c>
      <c r="E26" s="18"/>
      <c r="F26" s="18"/>
      <c r="G26" s="18"/>
      <c r="H26" s="18"/>
      <c r="I26" s="18"/>
      <c r="J26" s="18"/>
      <c r="K26" s="18"/>
      <c r="L26" s="19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0" customFormat="1" ht="16.5" customHeight="1">
      <c r="A27" s="26"/>
      <c r="B27" s="27"/>
      <c r="C27" s="26"/>
      <c r="D27" s="26"/>
      <c r="E27" s="28" t="s">
        <v>1</v>
      </c>
      <c r="F27" s="28"/>
      <c r="G27" s="28"/>
      <c r="H27" s="28"/>
      <c r="I27" s="26"/>
      <c r="J27" s="26"/>
      <c r="K27" s="26"/>
      <c r="L27" s="2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0" customFormat="1" ht="6.95" customHeight="1">
      <c r="A28" s="18"/>
      <c r="B28" s="2"/>
      <c r="C28" s="18"/>
      <c r="D28" s="18"/>
      <c r="E28" s="18"/>
      <c r="F28" s="18"/>
      <c r="G28" s="18"/>
      <c r="H28" s="18"/>
      <c r="I28" s="18"/>
      <c r="J28" s="18"/>
      <c r="K28" s="18"/>
      <c r="L28" s="19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0" customFormat="1" ht="6.95" customHeight="1">
      <c r="A29" s="18"/>
      <c r="B29" s="2"/>
      <c r="C29" s="18"/>
      <c r="D29" s="31"/>
      <c r="E29" s="31"/>
      <c r="F29" s="31"/>
      <c r="G29" s="31"/>
      <c r="H29" s="31"/>
      <c r="I29" s="31"/>
      <c r="J29" s="31"/>
      <c r="K29" s="31"/>
      <c r="L29" s="19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0" customFormat="1" ht="25.35" customHeight="1">
      <c r="A30" s="18"/>
      <c r="B30" s="2"/>
      <c r="C30" s="18"/>
      <c r="D30" s="32" t="s">
        <v>30</v>
      </c>
      <c r="E30" s="18"/>
      <c r="F30" s="18"/>
      <c r="G30" s="18"/>
      <c r="H30" s="18"/>
      <c r="I30" s="18"/>
      <c r="J30" s="33">
        <f>ROUND(J124, 2)</f>
        <v>0</v>
      </c>
      <c r="K30" s="18"/>
      <c r="L30" s="1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0" customFormat="1" ht="6.95" customHeight="1">
      <c r="A31" s="18"/>
      <c r="B31" s="2"/>
      <c r="C31" s="18"/>
      <c r="D31" s="31"/>
      <c r="E31" s="31"/>
      <c r="F31" s="31"/>
      <c r="G31" s="31"/>
      <c r="H31" s="31"/>
      <c r="I31" s="31"/>
      <c r="J31" s="31"/>
      <c r="K31" s="31"/>
      <c r="L31" s="19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0" customFormat="1" ht="14.45" customHeight="1">
      <c r="A32" s="18"/>
      <c r="B32" s="2"/>
      <c r="C32" s="18"/>
      <c r="D32" s="18"/>
      <c r="E32" s="18"/>
      <c r="F32" s="34" t="s">
        <v>32</v>
      </c>
      <c r="G32" s="18"/>
      <c r="H32" s="18"/>
      <c r="I32" s="34" t="s">
        <v>31</v>
      </c>
      <c r="J32" s="34" t="s">
        <v>33</v>
      </c>
      <c r="K32" s="18"/>
      <c r="L32" s="19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0" customFormat="1" ht="14.45" customHeight="1">
      <c r="A33" s="18"/>
      <c r="B33" s="2"/>
      <c r="C33" s="18"/>
      <c r="D33" s="35" t="s">
        <v>34</v>
      </c>
      <c r="E33" s="15" t="s">
        <v>35</v>
      </c>
      <c r="F33" s="36">
        <f>ROUND((SUM(BE124:BE213)),  2)</f>
        <v>0</v>
      </c>
      <c r="G33" s="18"/>
      <c r="H33" s="18"/>
      <c r="I33" s="37">
        <v>0.21</v>
      </c>
      <c r="J33" s="36">
        <f>ROUND(((SUM(BE124:BE213))*I33),  2)</f>
        <v>0</v>
      </c>
      <c r="K33" s="18"/>
      <c r="L33" s="19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0" customFormat="1" ht="14.45" customHeight="1">
      <c r="A34" s="18"/>
      <c r="B34" s="2"/>
      <c r="C34" s="18"/>
      <c r="D34" s="18"/>
      <c r="E34" s="15" t="s">
        <v>36</v>
      </c>
      <c r="F34" s="36">
        <f>ROUND((SUM(BF124:BF213)),  2)</f>
        <v>0</v>
      </c>
      <c r="G34" s="18"/>
      <c r="H34" s="18"/>
      <c r="I34" s="37">
        <v>0.15</v>
      </c>
      <c r="J34" s="36">
        <f>ROUND(((SUM(BF124:BF213))*I34),  2)</f>
        <v>0</v>
      </c>
      <c r="K34" s="18"/>
      <c r="L34" s="19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0" customFormat="1" ht="14.45" hidden="1" customHeight="1">
      <c r="A35" s="18"/>
      <c r="B35" s="2"/>
      <c r="C35" s="18"/>
      <c r="D35" s="18"/>
      <c r="E35" s="15" t="s">
        <v>37</v>
      </c>
      <c r="F35" s="36">
        <f>ROUND((SUM(BG124:BG213)),  2)</f>
        <v>0</v>
      </c>
      <c r="G35" s="18"/>
      <c r="H35" s="18"/>
      <c r="I35" s="37">
        <v>0.21</v>
      </c>
      <c r="J35" s="36">
        <f>0</f>
        <v>0</v>
      </c>
      <c r="K35" s="18"/>
      <c r="L35" s="19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0" customFormat="1" ht="14.45" hidden="1" customHeight="1">
      <c r="A36" s="18"/>
      <c r="B36" s="2"/>
      <c r="C36" s="18"/>
      <c r="D36" s="18"/>
      <c r="E36" s="15" t="s">
        <v>38</v>
      </c>
      <c r="F36" s="36">
        <f>ROUND((SUM(BH124:BH213)),  2)</f>
        <v>0</v>
      </c>
      <c r="G36" s="18"/>
      <c r="H36" s="18"/>
      <c r="I36" s="37">
        <v>0.15</v>
      </c>
      <c r="J36" s="36">
        <f>0</f>
        <v>0</v>
      </c>
      <c r="K36" s="18"/>
      <c r="L36" s="19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0" customFormat="1" ht="14.45" hidden="1" customHeight="1">
      <c r="A37" s="18"/>
      <c r="B37" s="2"/>
      <c r="C37" s="18"/>
      <c r="D37" s="18"/>
      <c r="E37" s="15" t="s">
        <v>39</v>
      </c>
      <c r="F37" s="36">
        <f>ROUND((SUM(BI124:BI213)),  2)</f>
        <v>0</v>
      </c>
      <c r="G37" s="18"/>
      <c r="H37" s="18"/>
      <c r="I37" s="37">
        <v>0</v>
      </c>
      <c r="J37" s="36">
        <f>0</f>
        <v>0</v>
      </c>
      <c r="K37" s="18"/>
      <c r="L37" s="19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0" customFormat="1" ht="6.95" customHeight="1">
      <c r="A38" s="18"/>
      <c r="B38" s="2"/>
      <c r="C38" s="18"/>
      <c r="D38" s="18"/>
      <c r="E38" s="18"/>
      <c r="F38" s="18"/>
      <c r="G38" s="18"/>
      <c r="H38" s="18"/>
      <c r="I38" s="18"/>
      <c r="J38" s="18"/>
      <c r="K38" s="18"/>
      <c r="L38" s="19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0" customFormat="1" ht="25.35" customHeight="1">
      <c r="A39" s="18"/>
      <c r="B39" s="2"/>
      <c r="C39" s="38"/>
      <c r="D39" s="39" t="s">
        <v>40</v>
      </c>
      <c r="E39" s="40"/>
      <c r="F39" s="40"/>
      <c r="G39" s="41" t="s">
        <v>41</v>
      </c>
      <c r="H39" s="42" t="s">
        <v>42</v>
      </c>
      <c r="I39" s="40"/>
      <c r="J39" s="43">
        <f>SUM(J30:J37)</f>
        <v>0</v>
      </c>
      <c r="K39" s="44"/>
      <c r="L39" s="19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0" customFormat="1" ht="14.45" customHeight="1">
      <c r="A40" s="18"/>
      <c r="B40" s="2"/>
      <c r="C40" s="18"/>
      <c r="D40" s="18"/>
      <c r="E40" s="18"/>
      <c r="F40" s="18"/>
      <c r="G40" s="18"/>
      <c r="H40" s="18"/>
      <c r="I40" s="18"/>
      <c r="J40" s="18"/>
      <c r="K40" s="18"/>
      <c r="L40" s="19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>
      <c r="B41" s="12"/>
      <c r="L41" s="12"/>
    </row>
    <row r="42" spans="1:31" ht="14.45" customHeight="1">
      <c r="B42" s="12"/>
      <c r="L42" s="12"/>
    </row>
    <row r="43" spans="1:31" ht="14.45" customHeight="1">
      <c r="B43" s="12"/>
      <c r="L43" s="12"/>
    </row>
    <row r="44" spans="1:31" ht="14.45" customHeight="1">
      <c r="B44" s="12"/>
      <c r="L44" s="12"/>
    </row>
    <row r="45" spans="1:31" ht="14.45" customHeight="1">
      <c r="B45" s="12"/>
      <c r="L45" s="12"/>
    </row>
    <row r="46" spans="1:31" ht="14.45" customHeight="1">
      <c r="B46" s="12"/>
      <c r="L46" s="12"/>
    </row>
    <row r="47" spans="1:31" ht="14.45" customHeight="1">
      <c r="B47" s="12"/>
      <c r="L47" s="12"/>
    </row>
    <row r="48" spans="1:31" ht="14.45" customHeight="1">
      <c r="B48" s="12"/>
      <c r="L48" s="12"/>
    </row>
    <row r="49" spans="1:31" ht="14.45" customHeight="1">
      <c r="B49" s="12"/>
      <c r="L49" s="12"/>
    </row>
    <row r="50" spans="1:31" s="20" customFormat="1" ht="14.45" customHeight="1">
      <c r="B50" s="19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19"/>
    </row>
    <row r="51" spans="1:31">
      <c r="B51" s="12"/>
      <c r="L51" s="12"/>
    </row>
    <row r="52" spans="1:31">
      <c r="B52" s="12"/>
      <c r="L52" s="12"/>
    </row>
    <row r="53" spans="1:31">
      <c r="B53" s="12"/>
      <c r="L53" s="12"/>
    </row>
    <row r="54" spans="1:31">
      <c r="B54" s="12"/>
      <c r="L54" s="12"/>
    </row>
    <row r="55" spans="1:31">
      <c r="B55" s="12"/>
      <c r="L55" s="12"/>
    </row>
    <row r="56" spans="1:31">
      <c r="B56" s="12"/>
      <c r="L56" s="12"/>
    </row>
    <row r="57" spans="1:31">
      <c r="B57" s="12"/>
      <c r="L57" s="12"/>
    </row>
    <row r="58" spans="1:31">
      <c r="B58" s="12"/>
      <c r="L58" s="12"/>
    </row>
    <row r="59" spans="1:31">
      <c r="B59" s="12"/>
      <c r="L59" s="12"/>
    </row>
    <row r="60" spans="1:31">
      <c r="B60" s="12"/>
      <c r="L60" s="12"/>
    </row>
    <row r="61" spans="1:31" s="20" customFormat="1" ht="12.75">
      <c r="A61" s="18"/>
      <c r="B61" s="2"/>
      <c r="C61" s="18"/>
      <c r="D61" s="47" t="s">
        <v>45</v>
      </c>
      <c r="E61" s="48"/>
      <c r="F61" s="49" t="s">
        <v>46</v>
      </c>
      <c r="G61" s="47" t="s">
        <v>45</v>
      </c>
      <c r="H61" s="48"/>
      <c r="I61" s="48"/>
      <c r="J61" s="50" t="s">
        <v>46</v>
      </c>
      <c r="K61" s="48"/>
      <c r="L61" s="19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12"/>
      <c r="L62" s="12"/>
    </row>
    <row r="63" spans="1:31">
      <c r="B63" s="12"/>
      <c r="L63" s="12"/>
    </row>
    <row r="64" spans="1:31">
      <c r="B64" s="12"/>
      <c r="L64" s="12"/>
    </row>
    <row r="65" spans="1:31" s="20" customFormat="1" ht="12.75">
      <c r="A65" s="18"/>
      <c r="B65" s="2"/>
      <c r="C65" s="18"/>
      <c r="D65" s="45" t="s">
        <v>47</v>
      </c>
      <c r="E65" s="51"/>
      <c r="F65" s="51"/>
      <c r="G65" s="45" t="s">
        <v>48</v>
      </c>
      <c r="H65" s="51"/>
      <c r="I65" s="51"/>
      <c r="J65" s="51"/>
      <c r="K65" s="51"/>
      <c r="L65" s="19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12"/>
      <c r="L66" s="12"/>
    </row>
    <row r="67" spans="1:31">
      <c r="B67" s="12"/>
      <c r="L67" s="12"/>
    </row>
    <row r="68" spans="1:31">
      <c r="B68" s="12"/>
      <c r="L68" s="12"/>
    </row>
    <row r="69" spans="1:31">
      <c r="B69" s="12"/>
      <c r="L69" s="12"/>
    </row>
    <row r="70" spans="1:31">
      <c r="B70" s="12"/>
      <c r="L70" s="12"/>
    </row>
    <row r="71" spans="1:31">
      <c r="B71" s="12"/>
      <c r="L71" s="12"/>
    </row>
    <row r="72" spans="1:31">
      <c r="B72" s="12"/>
      <c r="L72" s="12"/>
    </row>
    <row r="73" spans="1:31">
      <c r="B73" s="12"/>
      <c r="L73" s="12"/>
    </row>
    <row r="74" spans="1:31">
      <c r="B74" s="12"/>
      <c r="L74" s="12"/>
    </row>
    <row r="75" spans="1:31">
      <c r="B75" s="12"/>
      <c r="L75" s="12"/>
    </row>
    <row r="76" spans="1:31" s="20" customFormat="1" ht="12.75">
      <c r="A76" s="18"/>
      <c r="B76" s="2"/>
      <c r="C76" s="18"/>
      <c r="D76" s="47" t="s">
        <v>45</v>
      </c>
      <c r="E76" s="48"/>
      <c r="F76" s="49" t="s">
        <v>46</v>
      </c>
      <c r="G76" s="47" t="s">
        <v>45</v>
      </c>
      <c r="H76" s="48"/>
      <c r="I76" s="48"/>
      <c r="J76" s="50" t="s">
        <v>46</v>
      </c>
      <c r="K76" s="48"/>
      <c r="L76" s="19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0" customFormat="1" ht="14.45" customHeight="1">
      <c r="A77" s="1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19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0" customFormat="1" ht="6.95" customHeight="1">
      <c r="A81" s="18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19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0" customFormat="1" ht="24.95" customHeight="1">
      <c r="A82" s="18"/>
      <c r="B82" s="2"/>
      <c r="C82" s="13" t="s">
        <v>101</v>
      </c>
      <c r="D82" s="18"/>
      <c r="E82" s="18"/>
      <c r="F82" s="18"/>
      <c r="G82" s="18"/>
      <c r="H82" s="18"/>
      <c r="I82" s="18"/>
      <c r="J82" s="18"/>
      <c r="K82" s="18"/>
      <c r="L82" s="19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0" customFormat="1" ht="6.95" customHeight="1">
      <c r="A83" s="18"/>
      <c r="B83" s="2"/>
      <c r="C83" s="18"/>
      <c r="D83" s="18"/>
      <c r="E83" s="18"/>
      <c r="F83" s="18"/>
      <c r="G83" s="18"/>
      <c r="H83" s="18"/>
      <c r="I83" s="18"/>
      <c r="J83" s="18"/>
      <c r="K83" s="18"/>
      <c r="L83" s="19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0" customFormat="1" ht="12" customHeight="1">
      <c r="A84" s="18"/>
      <c r="B84" s="2"/>
      <c r="C84" s="15" t="s">
        <v>13</v>
      </c>
      <c r="D84" s="18"/>
      <c r="E84" s="18"/>
      <c r="F84" s="18"/>
      <c r="G84" s="18"/>
      <c r="H84" s="18"/>
      <c r="I84" s="18"/>
      <c r="J84" s="18"/>
      <c r="K84" s="18"/>
      <c r="L84" s="19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0" customFormat="1" ht="16.5" customHeight="1">
      <c r="A85" s="18"/>
      <c r="B85" s="2"/>
      <c r="C85" s="18"/>
      <c r="D85" s="18"/>
      <c r="E85" s="16" t="str">
        <f>E7</f>
        <v>Místní komunikace ul.J.Hapky</v>
      </c>
      <c r="F85" s="17"/>
      <c r="G85" s="17"/>
      <c r="H85" s="17"/>
      <c r="I85" s="18"/>
      <c r="J85" s="18"/>
      <c r="K85" s="18"/>
      <c r="L85" s="19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0" customFormat="1" ht="12" customHeight="1">
      <c r="A86" s="18"/>
      <c r="B86" s="2"/>
      <c r="C86" s="15" t="s">
        <v>97</v>
      </c>
      <c r="D86" s="18"/>
      <c r="E86" s="18"/>
      <c r="F86" s="18"/>
      <c r="G86" s="18"/>
      <c r="H86" s="18"/>
      <c r="I86" s="18"/>
      <c r="J86" s="18"/>
      <c r="K86" s="18"/>
      <c r="L86" s="19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0" customFormat="1" ht="16.5" customHeight="1">
      <c r="A87" s="18"/>
      <c r="B87" s="2"/>
      <c r="C87" s="18"/>
      <c r="D87" s="18"/>
      <c r="E87" s="21" t="str">
        <f>E9</f>
        <v>100 - SO 100 Komunikace</v>
      </c>
      <c r="F87" s="22"/>
      <c r="G87" s="22"/>
      <c r="H87" s="22"/>
      <c r="I87" s="18"/>
      <c r="J87" s="18"/>
      <c r="K87" s="18"/>
      <c r="L87" s="19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0" customFormat="1" ht="6.95" customHeight="1">
      <c r="A88" s="18"/>
      <c r="B88" s="2"/>
      <c r="C88" s="18"/>
      <c r="D88" s="18"/>
      <c r="E88" s="18"/>
      <c r="F88" s="18"/>
      <c r="G88" s="18"/>
      <c r="H88" s="18"/>
      <c r="I88" s="18"/>
      <c r="J88" s="18"/>
      <c r="K88" s="18"/>
      <c r="L88" s="19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0" customFormat="1" ht="12" customHeight="1">
      <c r="A89" s="18"/>
      <c r="B89" s="2"/>
      <c r="C89" s="15" t="s">
        <v>17</v>
      </c>
      <c r="D89" s="18"/>
      <c r="E89" s="18"/>
      <c r="F89" s="23" t="str">
        <f>F12</f>
        <v>Valašské Meziříčí</v>
      </c>
      <c r="G89" s="18"/>
      <c r="H89" s="18"/>
      <c r="I89" s="15" t="s">
        <v>19</v>
      </c>
      <c r="J89" s="24" t="str">
        <f>IF(J12="","",J12)</f>
        <v/>
      </c>
      <c r="K89" s="18"/>
      <c r="L89" s="19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0" customFormat="1" ht="6.95" customHeight="1">
      <c r="A90" s="18"/>
      <c r="B90" s="2"/>
      <c r="C90" s="18"/>
      <c r="D90" s="18"/>
      <c r="E90" s="18"/>
      <c r="F90" s="18"/>
      <c r="G90" s="18"/>
      <c r="H90" s="18"/>
      <c r="I90" s="18"/>
      <c r="J90" s="18"/>
      <c r="K90" s="18"/>
      <c r="L90" s="19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0" customFormat="1" ht="15.2" customHeight="1">
      <c r="A91" s="18"/>
      <c r="B91" s="2"/>
      <c r="C91" s="15" t="s">
        <v>20</v>
      </c>
      <c r="D91" s="18"/>
      <c r="E91" s="18"/>
      <c r="F91" s="23" t="str">
        <f>E15</f>
        <v>Město Valašské Meziříčí</v>
      </c>
      <c r="G91" s="18"/>
      <c r="H91" s="18"/>
      <c r="I91" s="15" t="s">
        <v>26</v>
      </c>
      <c r="J91" s="56">
        <f>E21</f>
        <v>0</v>
      </c>
      <c r="K91" s="18"/>
      <c r="L91" s="19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0" customFormat="1" ht="15.2" customHeight="1">
      <c r="A92" s="18"/>
      <c r="B92" s="2"/>
      <c r="C92" s="15" t="s">
        <v>24</v>
      </c>
      <c r="D92" s="18"/>
      <c r="E92" s="18"/>
      <c r="F92" s="23" t="str">
        <f>IF(E18="","",E18)</f>
        <v xml:space="preserve"> </v>
      </c>
      <c r="G92" s="18"/>
      <c r="H92" s="18"/>
      <c r="I92" s="15" t="s">
        <v>28</v>
      </c>
      <c r="J92" s="56">
        <f>E24</f>
        <v>0</v>
      </c>
      <c r="K92" s="18"/>
      <c r="L92" s="19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0" customFormat="1" ht="10.35" customHeight="1">
      <c r="A93" s="18"/>
      <c r="B93" s="2"/>
      <c r="C93" s="18"/>
      <c r="D93" s="18"/>
      <c r="E93" s="18"/>
      <c r="F93" s="18"/>
      <c r="G93" s="18"/>
      <c r="H93" s="18"/>
      <c r="I93" s="18"/>
      <c r="J93" s="18"/>
      <c r="K93" s="18"/>
      <c r="L93" s="19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0" customFormat="1" ht="29.25" customHeight="1">
      <c r="A94" s="18"/>
      <c r="B94" s="2"/>
      <c r="C94" s="57" t="s">
        <v>102</v>
      </c>
      <c r="D94" s="38"/>
      <c r="E94" s="38"/>
      <c r="F94" s="38"/>
      <c r="G94" s="38"/>
      <c r="H94" s="38"/>
      <c r="I94" s="38"/>
      <c r="J94" s="58" t="s">
        <v>103</v>
      </c>
      <c r="K94" s="38"/>
      <c r="L94" s="19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0" customFormat="1" ht="10.35" customHeight="1">
      <c r="A95" s="18"/>
      <c r="B95" s="2"/>
      <c r="C95" s="18"/>
      <c r="D95" s="18"/>
      <c r="E95" s="18"/>
      <c r="F95" s="18"/>
      <c r="G95" s="18"/>
      <c r="H95" s="18"/>
      <c r="I95" s="18"/>
      <c r="J95" s="18"/>
      <c r="K95" s="18"/>
      <c r="L95" s="19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0" customFormat="1" ht="22.9" customHeight="1">
      <c r="A96" s="18"/>
      <c r="B96" s="2"/>
      <c r="C96" s="59" t="s">
        <v>104</v>
      </c>
      <c r="D96" s="18"/>
      <c r="E96" s="18"/>
      <c r="F96" s="18"/>
      <c r="G96" s="18"/>
      <c r="H96" s="18"/>
      <c r="I96" s="18"/>
      <c r="J96" s="33">
        <f>J124</f>
        <v>0</v>
      </c>
      <c r="K96" s="18"/>
      <c r="L96" s="19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8" t="s">
        <v>105</v>
      </c>
    </row>
    <row r="97" spans="1:31" s="60" customFormat="1" ht="24.95" customHeight="1">
      <c r="B97" s="61"/>
      <c r="D97" s="62" t="s">
        <v>106</v>
      </c>
      <c r="E97" s="63"/>
      <c r="F97" s="63"/>
      <c r="G97" s="63"/>
      <c r="H97" s="63"/>
      <c r="I97" s="63"/>
      <c r="J97" s="64">
        <f>J125</f>
        <v>0</v>
      </c>
      <c r="L97" s="61"/>
    </row>
    <row r="98" spans="1:31" s="65" customFormat="1" ht="19.899999999999999" customHeight="1">
      <c r="B98" s="66"/>
      <c r="D98" s="67" t="s">
        <v>107</v>
      </c>
      <c r="E98" s="68"/>
      <c r="F98" s="68"/>
      <c r="G98" s="68"/>
      <c r="H98" s="68"/>
      <c r="I98" s="68"/>
      <c r="J98" s="69">
        <f>J126</f>
        <v>0</v>
      </c>
      <c r="L98" s="66"/>
    </row>
    <row r="99" spans="1:31" s="65" customFormat="1" ht="19.899999999999999" customHeight="1">
      <c r="B99" s="66"/>
      <c r="D99" s="67" t="s">
        <v>108</v>
      </c>
      <c r="E99" s="68"/>
      <c r="F99" s="68"/>
      <c r="G99" s="68"/>
      <c r="H99" s="68"/>
      <c r="I99" s="68"/>
      <c r="J99" s="69">
        <f>J176</f>
        <v>0</v>
      </c>
      <c r="L99" s="66"/>
    </row>
    <row r="100" spans="1:31" s="65" customFormat="1" ht="19.899999999999999" customHeight="1">
      <c r="B100" s="66"/>
      <c r="D100" s="67" t="s">
        <v>109</v>
      </c>
      <c r="E100" s="68"/>
      <c r="F100" s="68"/>
      <c r="G100" s="68"/>
      <c r="H100" s="68"/>
      <c r="I100" s="68"/>
      <c r="J100" s="69">
        <f>J178</f>
        <v>0</v>
      </c>
      <c r="L100" s="66"/>
    </row>
    <row r="101" spans="1:31" s="65" customFormat="1" ht="19.899999999999999" customHeight="1">
      <c r="B101" s="66"/>
      <c r="D101" s="67" t="s">
        <v>110</v>
      </c>
      <c r="E101" s="68"/>
      <c r="F101" s="68"/>
      <c r="G101" s="68"/>
      <c r="H101" s="68"/>
      <c r="I101" s="68"/>
      <c r="J101" s="69">
        <f>J181</f>
        <v>0</v>
      </c>
      <c r="L101" s="66"/>
    </row>
    <row r="102" spans="1:31" s="65" customFormat="1" ht="19.899999999999999" customHeight="1">
      <c r="B102" s="66"/>
      <c r="D102" s="67" t="s">
        <v>111</v>
      </c>
      <c r="E102" s="68"/>
      <c r="F102" s="68"/>
      <c r="G102" s="68"/>
      <c r="H102" s="68"/>
      <c r="I102" s="68"/>
      <c r="J102" s="69">
        <f>J183</f>
        <v>0</v>
      </c>
      <c r="L102" s="66"/>
    </row>
    <row r="103" spans="1:31" s="65" customFormat="1" ht="19.899999999999999" customHeight="1">
      <c r="B103" s="66"/>
      <c r="D103" s="67" t="s">
        <v>112</v>
      </c>
      <c r="E103" s="68"/>
      <c r="F103" s="68"/>
      <c r="G103" s="68"/>
      <c r="H103" s="68"/>
      <c r="I103" s="68"/>
      <c r="J103" s="69">
        <f>J207</f>
        <v>0</v>
      </c>
      <c r="L103" s="66"/>
    </row>
    <row r="104" spans="1:31" s="65" customFormat="1" ht="19.899999999999999" customHeight="1">
      <c r="B104" s="66"/>
      <c r="D104" s="67" t="s">
        <v>113</v>
      </c>
      <c r="E104" s="68"/>
      <c r="F104" s="68"/>
      <c r="G104" s="68"/>
      <c r="H104" s="68"/>
      <c r="I104" s="68"/>
      <c r="J104" s="69">
        <f>J212</f>
        <v>0</v>
      </c>
      <c r="L104" s="66"/>
    </row>
    <row r="105" spans="1:31" s="20" customFormat="1" ht="21.75" customHeight="1">
      <c r="A105" s="18"/>
      <c r="B105" s="2"/>
      <c r="C105" s="18"/>
      <c r="D105" s="18"/>
      <c r="E105" s="18"/>
      <c r="F105" s="18"/>
      <c r="G105" s="18"/>
      <c r="H105" s="18"/>
      <c r="I105" s="18"/>
      <c r="J105" s="18"/>
      <c r="K105" s="18"/>
      <c r="L105" s="19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6" spans="1:31" s="20" customFormat="1" ht="6.95" customHeight="1">
      <c r="A106" s="18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19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</row>
    <row r="110" spans="1:31" s="20" customFormat="1" ht="6.95" customHeight="1">
      <c r="A110" s="18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19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0" customFormat="1" ht="24.95" customHeight="1">
      <c r="A111" s="18"/>
      <c r="B111" s="2"/>
      <c r="C111" s="13" t="s">
        <v>114</v>
      </c>
      <c r="D111" s="18"/>
      <c r="E111" s="18"/>
      <c r="F111" s="18"/>
      <c r="G111" s="18"/>
      <c r="H111" s="18"/>
      <c r="I111" s="18"/>
      <c r="J111" s="18"/>
      <c r="K111" s="18"/>
      <c r="L111" s="19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0" customFormat="1" ht="6.95" customHeight="1">
      <c r="A112" s="18"/>
      <c r="B112" s="2"/>
      <c r="C112" s="18"/>
      <c r="D112" s="18"/>
      <c r="E112" s="18"/>
      <c r="F112" s="18"/>
      <c r="G112" s="18"/>
      <c r="H112" s="18"/>
      <c r="I112" s="18"/>
      <c r="J112" s="18"/>
      <c r="K112" s="18"/>
      <c r="L112" s="19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0" customFormat="1" ht="12" customHeight="1">
      <c r="A113" s="18"/>
      <c r="B113" s="2"/>
      <c r="C113" s="15" t="s">
        <v>13</v>
      </c>
      <c r="D113" s="18"/>
      <c r="E113" s="18"/>
      <c r="F113" s="18"/>
      <c r="G113" s="18"/>
      <c r="H113" s="18"/>
      <c r="I113" s="18"/>
      <c r="J113" s="18"/>
      <c r="K113" s="18"/>
      <c r="L113" s="19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0" customFormat="1" ht="16.5" customHeight="1">
      <c r="A114" s="18"/>
      <c r="B114" s="2"/>
      <c r="C114" s="18"/>
      <c r="D114" s="18"/>
      <c r="E114" s="16" t="str">
        <f>E7</f>
        <v>Místní komunikace ul.J.Hapky</v>
      </c>
      <c r="F114" s="17"/>
      <c r="G114" s="17"/>
      <c r="H114" s="17"/>
      <c r="I114" s="18"/>
      <c r="J114" s="18"/>
      <c r="K114" s="18"/>
      <c r="L114" s="19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0" customFormat="1" ht="12" customHeight="1">
      <c r="A115" s="18"/>
      <c r="B115" s="2"/>
      <c r="C115" s="15" t="s">
        <v>97</v>
      </c>
      <c r="D115" s="18"/>
      <c r="E115" s="18"/>
      <c r="F115" s="18"/>
      <c r="G115" s="18"/>
      <c r="H115" s="18"/>
      <c r="I115" s="18"/>
      <c r="J115" s="18"/>
      <c r="K115" s="18"/>
      <c r="L115" s="19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0" customFormat="1" ht="16.5" customHeight="1">
      <c r="A116" s="18"/>
      <c r="B116" s="2"/>
      <c r="C116" s="18"/>
      <c r="D116" s="18"/>
      <c r="E116" s="21" t="str">
        <f>E9</f>
        <v>100 - SO 100 Komunikace</v>
      </c>
      <c r="F116" s="22"/>
      <c r="G116" s="22"/>
      <c r="H116" s="22"/>
      <c r="I116" s="18"/>
      <c r="J116" s="18"/>
      <c r="K116" s="18"/>
      <c r="L116" s="19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0" customFormat="1" ht="6.95" customHeight="1">
      <c r="A117" s="18"/>
      <c r="B117" s="2"/>
      <c r="C117" s="18"/>
      <c r="D117" s="18"/>
      <c r="E117" s="18"/>
      <c r="F117" s="18"/>
      <c r="G117" s="18"/>
      <c r="H117" s="18"/>
      <c r="I117" s="18"/>
      <c r="J117" s="18"/>
      <c r="K117" s="18"/>
      <c r="L117" s="19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0" customFormat="1" ht="12" customHeight="1">
      <c r="A118" s="18"/>
      <c r="B118" s="2"/>
      <c r="C118" s="15" t="s">
        <v>17</v>
      </c>
      <c r="D118" s="18"/>
      <c r="E118" s="18"/>
      <c r="F118" s="23" t="str">
        <f>F12</f>
        <v>Valašské Meziříčí</v>
      </c>
      <c r="G118" s="18"/>
      <c r="H118" s="18"/>
      <c r="I118" s="15" t="s">
        <v>19</v>
      </c>
      <c r="J118" s="24"/>
      <c r="K118" s="18"/>
      <c r="L118" s="19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0" customFormat="1" ht="6.95" customHeight="1">
      <c r="A119" s="18"/>
      <c r="B119" s="2"/>
      <c r="C119" s="18"/>
      <c r="D119" s="18"/>
      <c r="E119" s="18"/>
      <c r="F119" s="18"/>
      <c r="G119" s="18"/>
      <c r="H119" s="18"/>
      <c r="I119" s="18"/>
      <c r="J119" s="18"/>
      <c r="K119" s="18"/>
      <c r="L119" s="19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20" customFormat="1" ht="15.2" customHeight="1">
      <c r="A120" s="18"/>
      <c r="B120" s="2"/>
      <c r="C120" s="15" t="s">
        <v>20</v>
      </c>
      <c r="D120" s="18"/>
      <c r="E120" s="18"/>
      <c r="F120" s="23" t="str">
        <f>E15</f>
        <v>Město Valašské Meziříčí</v>
      </c>
      <c r="G120" s="18"/>
      <c r="H120" s="18"/>
      <c r="I120" s="15" t="s">
        <v>26</v>
      </c>
      <c r="J120" s="56"/>
      <c r="K120" s="18"/>
      <c r="L120" s="19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5" s="20" customFormat="1" ht="15.2" customHeight="1">
      <c r="A121" s="18"/>
      <c r="B121" s="2"/>
      <c r="C121" s="15" t="s">
        <v>24</v>
      </c>
      <c r="D121" s="18"/>
      <c r="E121" s="18"/>
      <c r="F121" s="23" t="str">
        <f>IF(E18="","",E18)</f>
        <v xml:space="preserve"> </v>
      </c>
      <c r="G121" s="18"/>
      <c r="H121" s="18"/>
      <c r="I121" s="15" t="s">
        <v>28</v>
      </c>
      <c r="J121" s="56"/>
      <c r="K121" s="18"/>
      <c r="L121" s="19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65" s="20" customFormat="1" ht="10.35" customHeight="1">
      <c r="A122" s="18"/>
      <c r="B122" s="2"/>
      <c r="C122" s="18"/>
      <c r="D122" s="18"/>
      <c r="E122" s="18"/>
      <c r="F122" s="18"/>
      <c r="G122" s="18"/>
      <c r="H122" s="18"/>
      <c r="I122" s="18"/>
      <c r="J122" s="18"/>
      <c r="K122" s="18"/>
      <c r="L122" s="19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1:65" s="79" customFormat="1" ht="29.25" customHeight="1">
      <c r="A123" s="70"/>
      <c r="B123" s="71"/>
      <c r="C123" s="72" t="s">
        <v>115</v>
      </c>
      <c r="D123" s="73" t="s">
        <v>55</v>
      </c>
      <c r="E123" s="73" t="s">
        <v>51</v>
      </c>
      <c r="F123" s="73" t="s">
        <v>52</v>
      </c>
      <c r="G123" s="73" t="s">
        <v>116</v>
      </c>
      <c r="H123" s="73" t="s">
        <v>117</v>
      </c>
      <c r="I123" s="73" t="s">
        <v>118</v>
      </c>
      <c r="J123" s="73" t="s">
        <v>103</v>
      </c>
      <c r="K123" s="74" t="s">
        <v>119</v>
      </c>
      <c r="L123" s="75"/>
      <c r="M123" s="76" t="s">
        <v>1</v>
      </c>
      <c r="N123" s="77" t="s">
        <v>34</v>
      </c>
      <c r="O123" s="77" t="s">
        <v>120</v>
      </c>
      <c r="P123" s="77" t="s">
        <v>121</v>
      </c>
      <c r="Q123" s="77" t="s">
        <v>122</v>
      </c>
      <c r="R123" s="77" t="s">
        <v>123</v>
      </c>
      <c r="S123" s="77" t="s">
        <v>124</v>
      </c>
      <c r="T123" s="78" t="s">
        <v>125</v>
      </c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</row>
    <row r="124" spans="1:65" s="20" customFormat="1" ht="22.9" customHeight="1">
      <c r="A124" s="18"/>
      <c r="B124" s="2"/>
      <c r="C124" s="159" t="s">
        <v>126</v>
      </c>
      <c r="D124" s="154"/>
      <c r="E124" s="154"/>
      <c r="F124" s="154"/>
      <c r="G124" s="154"/>
      <c r="H124" s="154"/>
      <c r="I124" s="18"/>
      <c r="J124" s="153">
        <f>BK124</f>
        <v>0</v>
      </c>
      <c r="K124" s="154"/>
      <c r="L124" s="2"/>
      <c r="M124" s="81"/>
      <c r="N124" s="82"/>
      <c r="O124" s="31"/>
      <c r="P124" s="83">
        <f>P125</f>
        <v>407.00784900000002</v>
      </c>
      <c r="Q124" s="31"/>
      <c r="R124" s="83">
        <f>R125</f>
        <v>238.43625821999998</v>
      </c>
      <c r="S124" s="31"/>
      <c r="T124" s="84">
        <f>T125</f>
        <v>78.44</v>
      </c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T124" s="8" t="s">
        <v>69</v>
      </c>
      <c r="AU124" s="8" t="s">
        <v>105</v>
      </c>
      <c r="BK124" s="85">
        <f>BK125</f>
        <v>0</v>
      </c>
    </row>
    <row r="125" spans="1:65" s="86" customFormat="1" ht="25.9" customHeight="1">
      <c r="B125" s="87"/>
      <c r="C125" s="126"/>
      <c r="D125" s="127" t="s">
        <v>69</v>
      </c>
      <c r="E125" s="128" t="s">
        <v>127</v>
      </c>
      <c r="F125" s="128" t="s">
        <v>128</v>
      </c>
      <c r="G125" s="126"/>
      <c r="H125" s="126"/>
      <c r="J125" s="155">
        <f>BK125</f>
        <v>0</v>
      </c>
      <c r="K125" s="126"/>
      <c r="L125" s="87"/>
      <c r="M125" s="89"/>
      <c r="N125" s="90"/>
      <c r="O125" s="90"/>
      <c r="P125" s="91">
        <f>P126+P176+P178+P181+P183+P207+P212</f>
        <v>407.00784900000002</v>
      </c>
      <c r="Q125" s="90"/>
      <c r="R125" s="91">
        <f>R126+R176+R178+R181+R183+R207+R212</f>
        <v>238.43625821999998</v>
      </c>
      <c r="S125" s="90"/>
      <c r="T125" s="92">
        <f>T126+T176+T178+T181+T183+T207+T212</f>
        <v>78.44</v>
      </c>
      <c r="AR125" s="88" t="s">
        <v>78</v>
      </c>
      <c r="AT125" s="93" t="s">
        <v>69</v>
      </c>
      <c r="AU125" s="93" t="s">
        <v>70</v>
      </c>
      <c r="AY125" s="88" t="s">
        <v>129</v>
      </c>
      <c r="BK125" s="94">
        <f>BK126+BK176+BK178+BK181+BK183+BK207+BK212</f>
        <v>0</v>
      </c>
    </row>
    <row r="126" spans="1:65" s="86" customFormat="1" ht="22.9" customHeight="1">
      <c r="B126" s="87"/>
      <c r="C126" s="126"/>
      <c r="D126" s="127" t="s">
        <v>69</v>
      </c>
      <c r="E126" s="129" t="s">
        <v>78</v>
      </c>
      <c r="F126" s="129" t="s">
        <v>130</v>
      </c>
      <c r="G126" s="126"/>
      <c r="H126" s="126"/>
      <c r="J126" s="156">
        <f>BK126</f>
        <v>0</v>
      </c>
      <c r="K126" s="126"/>
      <c r="L126" s="87"/>
      <c r="M126" s="89"/>
      <c r="N126" s="90"/>
      <c r="O126" s="90"/>
      <c r="P126" s="91">
        <f>SUM(P127:P175)</f>
        <v>282.72506299999998</v>
      </c>
      <c r="Q126" s="90"/>
      <c r="R126" s="91">
        <f>SUM(R127:R175)</f>
        <v>6.0899999999999999E-3</v>
      </c>
      <c r="S126" s="90"/>
      <c r="T126" s="92">
        <f>SUM(T127:T175)</f>
        <v>78.44</v>
      </c>
      <c r="AR126" s="88" t="s">
        <v>78</v>
      </c>
      <c r="AT126" s="93" t="s">
        <v>69</v>
      </c>
      <c r="AU126" s="93" t="s">
        <v>78</v>
      </c>
      <c r="AY126" s="88" t="s">
        <v>129</v>
      </c>
      <c r="BK126" s="94">
        <f>SUM(BK127:BK175)</f>
        <v>0</v>
      </c>
    </row>
    <row r="127" spans="1:65" s="20" customFormat="1" ht="16.5" customHeight="1">
      <c r="A127" s="18"/>
      <c r="B127" s="2"/>
      <c r="C127" s="130" t="s">
        <v>78</v>
      </c>
      <c r="D127" s="130" t="s">
        <v>131</v>
      </c>
      <c r="E127" s="131" t="s">
        <v>132</v>
      </c>
      <c r="F127" s="132" t="s">
        <v>133</v>
      </c>
      <c r="G127" s="133" t="s">
        <v>134</v>
      </c>
      <c r="H127" s="134">
        <v>250</v>
      </c>
      <c r="I127" s="3">
        <v>0</v>
      </c>
      <c r="J127" s="157">
        <f>ROUND(I127*H127,2)</f>
        <v>0</v>
      </c>
      <c r="K127" s="132" t="s">
        <v>1</v>
      </c>
      <c r="L127" s="2"/>
      <c r="M127" s="95" t="s">
        <v>1</v>
      </c>
      <c r="N127" s="96" t="s">
        <v>35</v>
      </c>
      <c r="O127" s="97">
        <v>7.2999999999999995E-2</v>
      </c>
      <c r="P127" s="97">
        <f>O127*H127</f>
        <v>18.25</v>
      </c>
      <c r="Q127" s="97">
        <v>0</v>
      </c>
      <c r="R127" s="97">
        <f>Q127*H127</f>
        <v>0</v>
      </c>
      <c r="S127" s="97">
        <v>0.28999999999999998</v>
      </c>
      <c r="T127" s="98">
        <f>S127*H127</f>
        <v>72.5</v>
      </c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R127" s="99" t="s">
        <v>135</v>
      </c>
      <c r="AT127" s="99" t="s">
        <v>131</v>
      </c>
      <c r="AU127" s="99" t="s">
        <v>80</v>
      </c>
      <c r="AY127" s="8" t="s">
        <v>129</v>
      </c>
      <c r="BE127" s="100">
        <f>IF(N127="základní",J127,0)</f>
        <v>0</v>
      </c>
      <c r="BF127" s="100">
        <f>IF(N127="snížená",J127,0)</f>
        <v>0</v>
      </c>
      <c r="BG127" s="100">
        <f>IF(N127="zákl. přenesená",J127,0)</f>
        <v>0</v>
      </c>
      <c r="BH127" s="100">
        <f>IF(N127="sníž. přenesená",J127,0)</f>
        <v>0</v>
      </c>
      <c r="BI127" s="100">
        <f>IF(N127="nulová",J127,0)</f>
        <v>0</v>
      </c>
      <c r="BJ127" s="8" t="s">
        <v>78</v>
      </c>
      <c r="BK127" s="100">
        <f>ROUND(I127*H127,2)</f>
        <v>0</v>
      </c>
      <c r="BL127" s="8" t="s">
        <v>135</v>
      </c>
      <c r="BM127" s="99" t="s">
        <v>136</v>
      </c>
    </row>
    <row r="128" spans="1:65" s="20" customFormat="1" ht="16.5" customHeight="1">
      <c r="A128" s="18"/>
      <c r="B128" s="2"/>
      <c r="C128" s="130" t="s">
        <v>80</v>
      </c>
      <c r="D128" s="130" t="s">
        <v>131</v>
      </c>
      <c r="E128" s="131" t="s">
        <v>137</v>
      </c>
      <c r="F128" s="132" t="s">
        <v>138</v>
      </c>
      <c r="G128" s="133" t="s">
        <v>139</v>
      </c>
      <c r="H128" s="134">
        <v>12</v>
      </c>
      <c r="I128" s="3">
        <v>0</v>
      </c>
      <c r="J128" s="157">
        <f>ROUND(I128*H128,2)</f>
        <v>0</v>
      </c>
      <c r="K128" s="132" t="s">
        <v>140</v>
      </c>
      <c r="L128" s="2"/>
      <c r="M128" s="95" t="s">
        <v>1</v>
      </c>
      <c r="N128" s="96" t="s">
        <v>35</v>
      </c>
      <c r="O128" s="97">
        <v>0.27200000000000002</v>
      </c>
      <c r="P128" s="97">
        <f>O128*H128</f>
        <v>3.2640000000000002</v>
      </c>
      <c r="Q128" s="97">
        <v>0</v>
      </c>
      <c r="R128" s="97">
        <f>Q128*H128</f>
        <v>0</v>
      </c>
      <c r="S128" s="97">
        <v>0.28999999999999998</v>
      </c>
      <c r="T128" s="98">
        <f>S128*H128</f>
        <v>3.4799999999999995</v>
      </c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R128" s="99" t="s">
        <v>135</v>
      </c>
      <c r="AT128" s="99" t="s">
        <v>131</v>
      </c>
      <c r="AU128" s="99" t="s">
        <v>80</v>
      </c>
      <c r="AY128" s="8" t="s">
        <v>129</v>
      </c>
      <c r="BE128" s="100">
        <f>IF(N128="základní",J128,0)</f>
        <v>0</v>
      </c>
      <c r="BF128" s="100">
        <f>IF(N128="snížená",J128,0)</f>
        <v>0</v>
      </c>
      <c r="BG128" s="100">
        <f>IF(N128="zákl. přenesená",J128,0)</f>
        <v>0</v>
      </c>
      <c r="BH128" s="100">
        <f>IF(N128="sníž. přenesená",J128,0)</f>
        <v>0</v>
      </c>
      <c r="BI128" s="100">
        <f>IF(N128="nulová",J128,0)</f>
        <v>0</v>
      </c>
      <c r="BJ128" s="8" t="s">
        <v>78</v>
      </c>
      <c r="BK128" s="100">
        <f>ROUND(I128*H128,2)</f>
        <v>0</v>
      </c>
      <c r="BL128" s="8" t="s">
        <v>135</v>
      </c>
      <c r="BM128" s="99" t="s">
        <v>141</v>
      </c>
    </row>
    <row r="129" spans="1:65" s="20" customFormat="1" ht="16.5" customHeight="1">
      <c r="A129" s="18"/>
      <c r="B129" s="2"/>
      <c r="C129" s="130" t="s">
        <v>142</v>
      </c>
      <c r="D129" s="130" t="s">
        <v>131</v>
      </c>
      <c r="E129" s="131" t="s">
        <v>143</v>
      </c>
      <c r="F129" s="132" t="s">
        <v>144</v>
      </c>
      <c r="G129" s="133" t="s">
        <v>139</v>
      </c>
      <c r="H129" s="134">
        <v>12</v>
      </c>
      <c r="I129" s="3">
        <v>0</v>
      </c>
      <c r="J129" s="157">
        <f>ROUND(I129*H129,2)</f>
        <v>0</v>
      </c>
      <c r="K129" s="132" t="s">
        <v>140</v>
      </c>
      <c r="L129" s="2"/>
      <c r="M129" s="95" t="s">
        <v>1</v>
      </c>
      <c r="N129" s="96" t="s">
        <v>35</v>
      </c>
      <c r="O129" s="97">
        <v>0.13300000000000001</v>
      </c>
      <c r="P129" s="97">
        <f>O129*H129</f>
        <v>1.5960000000000001</v>
      </c>
      <c r="Q129" s="97">
        <v>0</v>
      </c>
      <c r="R129" s="97">
        <f>Q129*H129</f>
        <v>0</v>
      </c>
      <c r="S129" s="97">
        <v>0.20499999999999999</v>
      </c>
      <c r="T129" s="98">
        <f>S129*H129</f>
        <v>2.46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99" t="s">
        <v>135</v>
      </c>
      <c r="AT129" s="99" t="s">
        <v>131</v>
      </c>
      <c r="AU129" s="99" t="s">
        <v>80</v>
      </c>
      <c r="AY129" s="8" t="s">
        <v>129</v>
      </c>
      <c r="BE129" s="100">
        <f>IF(N129="základní",J129,0)</f>
        <v>0</v>
      </c>
      <c r="BF129" s="100">
        <f>IF(N129="snížená",J129,0)</f>
        <v>0</v>
      </c>
      <c r="BG129" s="100">
        <f>IF(N129="zákl. přenesená",J129,0)</f>
        <v>0</v>
      </c>
      <c r="BH129" s="100">
        <f>IF(N129="sníž. přenesená",J129,0)</f>
        <v>0</v>
      </c>
      <c r="BI129" s="100">
        <f>IF(N129="nulová",J129,0)</f>
        <v>0</v>
      </c>
      <c r="BJ129" s="8" t="s">
        <v>78</v>
      </c>
      <c r="BK129" s="100">
        <f>ROUND(I129*H129,2)</f>
        <v>0</v>
      </c>
      <c r="BL129" s="8" t="s">
        <v>135</v>
      </c>
      <c r="BM129" s="99" t="s">
        <v>145</v>
      </c>
    </row>
    <row r="130" spans="1:65" s="20" customFormat="1" ht="21.75" customHeight="1">
      <c r="A130" s="18"/>
      <c r="B130" s="2"/>
      <c r="C130" s="130" t="s">
        <v>135</v>
      </c>
      <c r="D130" s="130" t="s">
        <v>131</v>
      </c>
      <c r="E130" s="131" t="s">
        <v>146</v>
      </c>
      <c r="F130" s="132" t="s">
        <v>147</v>
      </c>
      <c r="G130" s="133" t="s">
        <v>134</v>
      </c>
      <c r="H130" s="134">
        <v>200</v>
      </c>
      <c r="I130" s="3">
        <v>0</v>
      </c>
      <c r="J130" s="157">
        <f>ROUND(I130*H130,2)</f>
        <v>0</v>
      </c>
      <c r="K130" s="132" t="s">
        <v>140</v>
      </c>
      <c r="L130" s="2"/>
      <c r="M130" s="95" t="s">
        <v>1</v>
      </c>
      <c r="N130" s="96" t="s">
        <v>35</v>
      </c>
      <c r="O130" s="97">
        <v>2.5999999999999999E-2</v>
      </c>
      <c r="P130" s="97">
        <f>O130*H130</f>
        <v>5.2</v>
      </c>
      <c r="Q130" s="97">
        <v>0</v>
      </c>
      <c r="R130" s="97">
        <f>Q130*H130</f>
        <v>0</v>
      </c>
      <c r="S130" s="97">
        <v>0</v>
      </c>
      <c r="T130" s="98">
        <f>S130*H130</f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R130" s="99" t="s">
        <v>135</v>
      </c>
      <c r="AT130" s="99" t="s">
        <v>131</v>
      </c>
      <c r="AU130" s="99" t="s">
        <v>80</v>
      </c>
      <c r="AY130" s="8" t="s">
        <v>129</v>
      </c>
      <c r="BE130" s="100">
        <f>IF(N130="základní",J130,0)</f>
        <v>0</v>
      </c>
      <c r="BF130" s="100">
        <f>IF(N130="snížená",J130,0)</f>
        <v>0</v>
      </c>
      <c r="BG130" s="100">
        <f>IF(N130="zákl. přenesená",J130,0)</f>
        <v>0</v>
      </c>
      <c r="BH130" s="100">
        <f>IF(N130="sníž. přenesená",J130,0)</f>
        <v>0</v>
      </c>
      <c r="BI130" s="100">
        <f>IF(N130="nulová",J130,0)</f>
        <v>0</v>
      </c>
      <c r="BJ130" s="8" t="s">
        <v>78</v>
      </c>
      <c r="BK130" s="100">
        <f>ROUND(I130*H130,2)</f>
        <v>0</v>
      </c>
      <c r="BL130" s="8" t="s">
        <v>135</v>
      </c>
      <c r="BM130" s="99" t="s">
        <v>148</v>
      </c>
    </row>
    <row r="131" spans="1:65" s="101" customFormat="1">
      <c r="B131" s="102"/>
      <c r="C131" s="135"/>
      <c r="D131" s="136" t="s">
        <v>149</v>
      </c>
      <c r="E131" s="137" t="s">
        <v>150</v>
      </c>
      <c r="F131" s="138" t="s">
        <v>151</v>
      </c>
      <c r="G131" s="135"/>
      <c r="H131" s="139">
        <v>200</v>
      </c>
      <c r="J131" s="135"/>
      <c r="K131" s="135"/>
      <c r="L131" s="102"/>
      <c r="M131" s="104"/>
      <c r="N131" s="105"/>
      <c r="O131" s="105"/>
      <c r="P131" s="105"/>
      <c r="Q131" s="105"/>
      <c r="R131" s="105"/>
      <c r="S131" s="105"/>
      <c r="T131" s="106"/>
      <c r="AT131" s="103" t="s">
        <v>149</v>
      </c>
      <c r="AU131" s="103" t="s">
        <v>80</v>
      </c>
      <c r="AV131" s="101" t="s">
        <v>80</v>
      </c>
      <c r="AW131" s="101" t="s">
        <v>27</v>
      </c>
      <c r="AX131" s="101" t="s">
        <v>78</v>
      </c>
      <c r="AY131" s="103" t="s">
        <v>129</v>
      </c>
    </row>
    <row r="132" spans="1:65" s="20" customFormat="1" ht="33" customHeight="1">
      <c r="A132" s="18"/>
      <c r="B132" s="2"/>
      <c r="C132" s="130" t="s">
        <v>152</v>
      </c>
      <c r="D132" s="130" t="s">
        <v>131</v>
      </c>
      <c r="E132" s="131" t="s">
        <v>153</v>
      </c>
      <c r="F132" s="132" t="s">
        <v>154</v>
      </c>
      <c r="G132" s="133" t="s">
        <v>155</v>
      </c>
      <c r="H132" s="134">
        <v>217.33</v>
      </c>
      <c r="I132" s="3">
        <v>0</v>
      </c>
      <c r="J132" s="157">
        <f>ROUND(I132*H132,2)</f>
        <v>0</v>
      </c>
      <c r="K132" s="132" t="s">
        <v>140</v>
      </c>
      <c r="L132" s="2"/>
      <c r="M132" s="95" t="s">
        <v>1</v>
      </c>
      <c r="N132" s="96" t="s">
        <v>35</v>
      </c>
      <c r="O132" s="97">
        <v>0.191</v>
      </c>
      <c r="P132" s="97">
        <f>O132*H132</f>
        <v>41.51003</v>
      </c>
      <c r="Q132" s="97">
        <v>0</v>
      </c>
      <c r="R132" s="97">
        <f>Q132*H132</f>
        <v>0</v>
      </c>
      <c r="S132" s="97">
        <v>0</v>
      </c>
      <c r="T132" s="98">
        <f>S132*H132</f>
        <v>0</v>
      </c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R132" s="99" t="s">
        <v>135</v>
      </c>
      <c r="AT132" s="99" t="s">
        <v>131</v>
      </c>
      <c r="AU132" s="99" t="s">
        <v>80</v>
      </c>
      <c r="AY132" s="8" t="s">
        <v>129</v>
      </c>
      <c r="BE132" s="100">
        <f>IF(N132="základní",J132,0)</f>
        <v>0</v>
      </c>
      <c r="BF132" s="100">
        <f>IF(N132="snížená",J132,0)</f>
        <v>0</v>
      </c>
      <c r="BG132" s="100">
        <f>IF(N132="zákl. přenesená",J132,0)</f>
        <v>0</v>
      </c>
      <c r="BH132" s="100">
        <f>IF(N132="sníž. přenesená",J132,0)</f>
        <v>0</v>
      </c>
      <c r="BI132" s="100">
        <f>IF(N132="nulová",J132,0)</f>
        <v>0</v>
      </c>
      <c r="BJ132" s="8" t="s">
        <v>78</v>
      </c>
      <c r="BK132" s="100">
        <f>ROUND(I132*H132,2)</f>
        <v>0</v>
      </c>
      <c r="BL132" s="8" t="s">
        <v>135</v>
      </c>
      <c r="BM132" s="99" t="s">
        <v>156</v>
      </c>
    </row>
    <row r="133" spans="1:65" s="107" customFormat="1">
      <c r="B133" s="108"/>
      <c r="C133" s="140"/>
      <c r="D133" s="136" t="s">
        <v>149</v>
      </c>
      <c r="E133" s="141" t="s">
        <v>1</v>
      </c>
      <c r="F133" s="142" t="s">
        <v>157</v>
      </c>
      <c r="G133" s="140"/>
      <c r="H133" s="141" t="s">
        <v>1</v>
      </c>
      <c r="J133" s="140"/>
      <c r="K133" s="140"/>
      <c r="L133" s="108"/>
      <c r="M133" s="110"/>
      <c r="N133" s="111"/>
      <c r="O133" s="111"/>
      <c r="P133" s="111"/>
      <c r="Q133" s="111"/>
      <c r="R133" s="111"/>
      <c r="S133" s="111"/>
      <c r="T133" s="112"/>
      <c r="AT133" s="109" t="s">
        <v>149</v>
      </c>
      <c r="AU133" s="109" t="s">
        <v>80</v>
      </c>
      <c r="AV133" s="107" t="s">
        <v>78</v>
      </c>
      <c r="AW133" s="107" t="s">
        <v>27</v>
      </c>
      <c r="AX133" s="107" t="s">
        <v>70</v>
      </c>
      <c r="AY133" s="109" t="s">
        <v>129</v>
      </c>
    </row>
    <row r="134" spans="1:65" s="101" customFormat="1">
      <c r="B134" s="102"/>
      <c r="C134" s="135"/>
      <c r="D134" s="136" t="s">
        <v>149</v>
      </c>
      <c r="E134" s="137" t="s">
        <v>1</v>
      </c>
      <c r="F134" s="138" t="s">
        <v>158</v>
      </c>
      <c r="G134" s="135"/>
      <c r="H134" s="139">
        <v>216</v>
      </c>
      <c r="J134" s="135"/>
      <c r="K134" s="135"/>
      <c r="L134" s="102"/>
      <c r="M134" s="104"/>
      <c r="N134" s="105"/>
      <c r="O134" s="105"/>
      <c r="P134" s="105"/>
      <c r="Q134" s="105"/>
      <c r="R134" s="105"/>
      <c r="S134" s="105"/>
      <c r="T134" s="106"/>
      <c r="AT134" s="103" t="s">
        <v>149</v>
      </c>
      <c r="AU134" s="103" t="s">
        <v>80</v>
      </c>
      <c r="AV134" s="101" t="s">
        <v>80</v>
      </c>
      <c r="AW134" s="101" t="s">
        <v>27</v>
      </c>
      <c r="AX134" s="101" t="s">
        <v>70</v>
      </c>
      <c r="AY134" s="103" t="s">
        <v>129</v>
      </c>
    </row>
    <row r="135" spans="1:65" s="101" customFormat="1">
      <c r="B135" s="102"/>
      <c r="C135" s="135"/>
      <c r="D135" s="136" t="s">
        <v>149</v>
      </c>
      <c r="E135" s="137" t="s">
        <v>1</v>
      </c>
      <c r="F135" s="138" t="s">
        <v>159</v>
      </c>
      <c r="G135" s="135"/>
      <c r="H135" s="139">
        <v>1.33</v>
      </c>
      <c r="J135" s="135"/>
      <c r="K135" s="135"/>
      <c r="L135" s="102"/>
      <c r="M135" s="104"/>
      <c r="N135" s="105"/>
      <c r="O135" s="105"/>
      <c r="P135" s="105"/>
      <c r="Q135" s="105"/>
      <c r="R135" s="105"/>
      <c r="S135" s="105"/>
      <c r="T135" s="106"/>
      <c r="AT135" s="103" t="s">
        <v>149</v>
      </c>
      <c r="AU135" s="103" t="s">
        <v>80</v>
      </c>
      <c r="AV135" s="101" t="s">
        <v>80</v>
      </c>
      <c r="AW135" s="101" t="s">
        <v>27</v>
      </c>
      <c r="AX135" s="101" t="s">
        <v>70</v>
      </c>
      <c r="AY135" s="103" t="s">
        <v>129</v>
      </c>
    </row>
    <row r="136" spans="1:65" s="113" customFormat="1">
      <c r="B136" s="114"/>
      <c r="C136" s="143"/>
      <c r="D136" s="136" t="s">
        <v>149</v>
      </c>
      <c r="E136" s="144" t="s">
        <v>84</v>
      </c>
      <c r="F136" s="145" t="s">
        <v>160</v>
      </c>
      <c r="G136" s="143"/>
      <c r="H136" s="146">
        <v>217.33</v>
      </c>
      <c r="J136" s="143"/>
      <c r="K136" s="143"/>
      <c r="L136" s="114"/>
      <c r="M136" s="116"/>
      <c r="N136" s="117"/>
      <c r="O136" s="117"/>
      <c r="P136" s="117"/>
      <c r="Q136" s="117"/>
      <c r="R136" s="117"/>
      <c r="S136" s="117"/>
      <c r="T136" s="118"/>
      <c r="AT136" s="115" t="s">
        <v>149</v>
      </c>
      <c r="AU136" s="115" t="s">
        <v>80</v>
      </c>
      <c r="AV136" s="113" t="s">
        <v>135</v>
      </c>
      <c r="AW136" s="113" t="s">
        <v>27</v>
      </c>
      <c r="AX136" s="113" t="s">
        <v>78</v>
      </c>
      <c r="AY136" s="115" t="s">
        <v>129</v>
      </c>
    </row>
    <row r="137" spans="1:65" s="20" customFormat="1" ht="21.75" customHeight="1">
      <c r="A137" s="18"/>
      <c r="B137" s="2"/>
      <c r="C137" s="130" t="s">
        <v>161</v>
      </c>
      <c r="D137" s="130" t="s">
        <v>131</v>
      </c>
      <c r="E137" s="131" t="s">
        <v>162</v>
      </c>
      <c r="F137" s="132" t="s">
        <v>163</v>
      </c>
      <c r="G137" s="133" t="s">
        <v>155</v>
      </c>
      <c r="H137" s="134">
        <v>6.0209999999999999</v>
      </c>
      <c r="I137" s="3">
        <v>0</v>
      </c>
      <c r="J137" s="157">
        <f>ROUND(I137*H137,2)</f>
        <v>0</v>
      </c>
      <c r="K137" s="132" t="s">
        <v>140</v>
      </c>
      <c r="L137" s="2"/>
      <c r="M137" s="95" t="s">
        <v>1</v>
      </c>
      <c r="N137" s="96" t="s">
        <v>35</v>
      </c>
      <c r="O137" s="97">
        <v>1.1220000000000001</v>
      </c>
      <c r="P137" s="97">
        <f>O137*H137</f>
        <v>6.7555620000000003</v>
      </c>
      <c r="Q137" s="97">
        <v>0</v>
      </c>
      <c r="R137" s="97">
        <f>Q137*H137</f>
        <v>0</v>
      </c>
      <c r="S137" s="97">
        <v>0</v>
      </c>
      <c r="T137" s="98">
        <f>S137*H137</f>
        <v>0</v>
      </c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R137" s="99" t="s">
        <v>135</v>
      </c>
      <c r="AT137" s="99" t="s">
        <v>131</v>
      </c>
      <c r="AU137" s="99" t="s">
        <v>80</v>
      </c>
      <c r="AY137" s="8" t="s">
        <v>129</v>
      </c>
      <c r="BE137" s="100">
        <f>IF(N137="základní",J137,0)</f>
        <v>0</v>
      </c>
      <c r="BF137" s="100">
        <f>IF(N137="snížená",J137,0)</f>
        <v>0</v>
      </c>
      <c r="BG137" s="100">
        <f>IF(N137="zákl. přenesená",J137,0)</f>
        <v>0</v>
      </c>
      <c r="BH137" s="100">
        <f>IF(N137="sníž. přenesená",J137,0)</f>
        <v>0</v>
      </c>
      <c r="BI137" s="100">
        <f>IF(N137="nulová",J137,0)</f>
        <v>0</v>
      </c>
      <c r="BJ137" s="8" t="s">
        <v>78</v>
      </c>
      <c r="BK137" s="100">
        <f>ROUND(I137*H137,2)</f>
        <v>0</v>
      </c>
      <c r="BL137" s="8" t="s">
        <v>135</v>
      </c>
      <c r="BM137" s="99" t="s">
        <v>164</v>
      </c>
    </row>
    <row r="138" spans="1:65" s="107" customFormat="1">
      <c r="B138" s="108"/>
      <c r="C138" s="140"/>
      <c r="D138" s="136" t="s">
        <v>149</v>
      </c>
      <c r="E138" s="141" t="s">
        <v>1</v>
      </c>
      <c r="F138" s="142" t="s">
        <v>165</v>
      </c>
      <c r="G138" s="140"/>
      <c r="H138" s="141" t="s">
        <v>1</v>
      </c>
      <c r="J138" s="140"/>
      <c r="K138" s="140"/>
      <c r="L138" s="108"/>
      <c r="M138" s="110"/>
      <c r="N138" s="111"/>
      <c r="O138" s="111"/>
      <c r="P138" s="111"/>
      <c r="Q138" s="111"/>
      <c r="R138" s="111"/>
      <c r="S138" s="111"/>
      <c r="T138" s="112"/>
      <c r="AT138" s="109" t="s">
        <v>149</v>
      </c>
      <c r="AU138" s="109" t="s">
        <v>80</v>
      </c>
      <c r="AV138" s="107" t="s">
        <v>78</v>
      </c>
      <c r="AW138" s="107" t="s">
        <v>27</v>
      </c>
      <c r="AX138" s="107" t="s">
        <v>70</v>
      </c>
      <c r="AY138" s="109" t="s">
        <v>129</v>
      </c>
    </row>
    <row r="139" spans="1:65" s="101" customFormat="1">
      <c r="B139" s="102"/>
      <c r="C139" s="135"/>
      <c r="D139" s="136" t="s">
        <v>149</v>
      </c>
      <c r="E139" s="137" t="s">
        <v>86</v>
      </c>
      <c r="F139" s="138" t="s">
        <v>166</v>
      </c>
      <c r="G139" s="135"/>
      <c r="H139" s="139">
        <v>6.0209999999999999</v>
      </c>
      <c r="J139" s="135"/>
      <c r="K139" s="135"/>
      <c r="L139" s="102"/>
      <c r="M139" s="104"/>
      <c r="N139" s="105"/>
      <c r="O139" s="105"/>
      <c r="P139" s="105"/>
      <c r="Q139" s="105"/>
      <c r="R139" s="105"/>
      <c r="S139" s="105"/>
      <c r="T139" s="106"/>
      <c r="AT139" s="103" t="s">
        <v>149</v>
      </c>
      <c r="AU139" s="103" t="s">
        <v>80</v>
      </c>
      <c r="AV139" s="101" t="s">
        <v>80</v>
      </c>
      <c r="AW139" s="101" t="s">
        <v>27</v>
      </c>
      <c r="AX139" s="101" t="s">
        <v>78</v>
      </c>
      <c r="AY139" s="103" t="s">
        <v>129</v>
      </c>
    </row>
    <row r="140" spans="1:65" s="20" customFormat="1" ht="21.75" customHeight="1">
      <c r="A140" s="18"/>
      <c r="B140" s="2"/>
      <c r="C140" s="130" t="s">
        <v>167</v>
      </c>
      <c r="D140" s="130" t="s">
        <v>131</v>
      </c>
      <c r="E140" s="131" t="s">
        <v>168</v>
      </c>
      <c r="F140" s="132" t="s">
        <v>169</v>
      </c>
      <c r="G140" s="133" t="s">
        <v>155</v>
      </c>
      <c r="H140" s="134">
        <v>157</v>
      </c>
      <c r="I140" s="3">
        <v>0</v>
      </c>
      <c r="J140" s="157">
        <f>ROUND(I140*H140,2)</f>
        <v>0</v>
      </c>
      <c r="K140" s="132" t="s">
        <v>140</v>
      </c>
      <c r="L140" s="2"/>
      <c r="M140" s="95" t="s">
        <v>1</v>
      </c>
      <c r="N140" s="96" t="s">
        <v>35</v>
      </c>
      <c r="O140" s="97">
        <v>4.3999999999999997E-2</v>
      </c>
      <c r="P140" s="97">
        <f>O140*H140</f>
        <v>6.9079999999999995</v>
      </c>
      <c r="Q140" s="97">
        <v>0</v>
      </c>
      <c r="R140" s="97">
        <f>Q140*H140</f>
        <v>0</v>
      </c>
      <c r="S140" s="97">
        <v>0</v>
      </c>
      <c r="T140" s="98">
        <f>S140*H140</f>
        <v>0</v>
      </c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R140" s="99" t="s">
        <v>135</v>
      </c>
      <c r="AT140" s="99" t="s">
        <v>131</v>
      </c>
      <c r="AU140" s="99" t="s">
        <v>80</v>
      </c>
      <c r="AY140" s="8" t="s">
        <v>129</v>
      </c>
      <c r="BE140" s="100">
        <f>IF(N140="základní",J140,0)</f>
        <v>0</v>
      </c>
      <c r="BF140" s="100">
        <f>IF(N140="snížená",J140,0)</f>
        <v>0</v>
      </c>
      <c r="BG140" s="100">
        <f>IF(N140="zákl. přenesená",J140,0)</f>
        <v>0</v>
      </c>
      <c r="BH140" s="100">
        <f>IF(N140="sníž. přenesená",J140,0)</f>
        <v>0</v>
      </c>
      <c r="BI140" s="100">
        <f>IF(N140="nulová",J140,0)</f>
        <v>0</v>
      </c>
      <c r="BJ140" s="8" t="s">
        <v>78</v>
      </c>
      <c r="BK140" s="100">
        <f>ROUND(I140*H140,2)</f>
        <v>0</v>
      </c>
      <c r="BL140" s="8" t="s">
        <v>135</v>
      </c>
      <c r="BM140" s="99" t="s">
        <v>170</v>
      </c>
    </row>
    <row r="141" spans="1:65" s="107" customFormat="1">
      <c r="B141" s="108"/>
      <c r="C141" s="140"/>
      <c r="D141" s="136" t="s">
        <v>149</v>
      </c>
      <c r="E141" s="141" t="s">
        <v>1</v>
      </c>
      <c r="F141" s="142" t="s">
        <v>171</v>
      </c>
      <c r="G141" s="140"/>
      <c r="H141" s="141" t="s">
        <v>1</v>
      </c>
      <c r="J141" s="140"/>
      <c r="K141" s="140"/>
      <c r="L141" s="108"/>
      <c r="M141" s="110"/>
      <c r="N141" s="111"/>
      <c r="O141" s="111"/>
      <c r="P141" s="111"/>
      <c r="Q141" s="111"/>
      <c r="R141" s="111"/>
      <c r="S141" s="111"/>
      <c r="T141" s="112"/>
      <c r="AT141" s="109" t="s">
        <v>149</v>
      </c>
      <c r="AU141" s="109" t="s">
        <v>80</v>
      </c>
      <c r="AV141" s="107" t="s">
        <v>78</v>
      </c>
      <c r="AW141" s="107" t="s">
        <v>27</v>
      </c>
      <c r="AX141" s="107" t="s">
        <v>70</v>
      </c>
      <c r="AY141" s="109" t="s">
        <v>129</v>
      </c>
    </row>
    <row r="142" spans="1:65" s="101" customFormat="1">
      <c r="B142" s="102"/>
      <c r="C142" s="135"/>
      <c r="D142" s="136" t="s">
        <v>149</v>
      </c>
      <c r="E142" s="137" t="s">
        <v>1</v>
      </c>
      <c r="F142" s="138" t="s">
        <v>172</v>
      </c>
      <c r="G142" s="135"/>
      <c r="H142" s="139">
        <v>97</v>
      </c>
      <c r="J142" s="135"/>
      <c r="K142" s="135"/>
      <c r="L142" s="102"/>
      <c r="M142" s="104"/>
      <c r="N142" s="105"/>
      <c r="O142" s="105"/>
      <c r="P142" s="105"/>
      <c r="Q142" s="105"/>
      <c r="R142" s="105"/>
      <c r="S142" s="105"/>
      <c r="T142" s="106"/>
      <c r="AT142" s="103" t="s">
        <v>149</v>
      </c>
      <c r="AU142" s="103" t="s">
        <v>80</v>
      </c>
      <c r="AV142" s="101" t="s">
        <v>80</v>
      </c>
      <c r="AW142" s="101" t="s">
        <v>27</v>
      </c>
      <c r="AX142" s="101" t="s">
        <v>70</v>
      </c>
      <c r="AY142" s="103" t="s">
        <v>129</v>
      </c>
    </row>
    <row r="143" spans="1:65" s="101" customFormat="1">
      <c r="B143" s="102"/>
      <c r="C143" s="135"/>
      <c r="D143" s="136" t="s">
        <v>149</v>
      </c>
      <c r="E143" s="137" t="s">
        <v>1</v>
      </c>
      <c r="F143" s="138" t="s">
        <v>173</v>
      </c>
      <c r="G143" s="135"/>
      <c r="H143" s="139">
        <v>60</v>
      </c>
      <c r="J143" s="135"/>
      <c r="K143" s="135"/>
      <c r="L143" s="102"/>
      <c r="M143" s="104"/>
      <c r="N143" s="105"/>
      <c r="O143" s="105"/>
      <c r="P143" s="105"/>
      <c r="Q143" s="105"/>
      <c r="R143" s="105"/>
      <c r="S143" s="105"/>
      <c r="T143" s="106"/>
      <c r="AT143" s="103" t="s">
        <v>149</v>
      </c>
      <c r="AU143" s="103" t="s">
        <v>80</v>
      </c>
      <c r="AV143" s="101" t="s">
        <v>80</v>
      </c>
      <c r="AW143" s="101" t="s">
        <v>27</v>
      </c>
      <c r="AX143" s="101" t="s">
        <v>70</v>
      </c>
      <c r="AY143" s="103" t="s">
        <v>129</v>
      </c>
    </row>
    <row r="144" spans="1:65" s="113" customFormat="1">
      <c r="B144" s="114"/>
      <c r="C144" s="143"/>
      <c r="D144" s="136" t="s">
        <v>149</v>
      </c>
      <c r="E144" s="144" t="s">
        <v>1</v>
      </c>
      <c r="F144" s="145" t="s">
        <v>160</v>
      </c>
      <c r="G144" s="143"/>
      <c r="H144" s="146">
        <v>157</v>
      </c>
      <c r="J144" s="143"/>
      <c r="K144" s="143"/>
      <c r="L144" s="114"/>
      <c r="M144" s="116"/>
      <c r="N144" s="117"/>
      <c r="O144" s="117"/>
      <c r="P144" s="117"/>
      <c r="Q144" s="117"/>
      <c r="R144" s="117"/>
      <c r="S144" s="117"/>
      <c r="T144" s="118"/>
      <c r="AT144" s="115" t="s">
        <v>149</v>
      </c>
      <c r="AU144" s="115" t="s">
        <v>80</v>
      </c>
      <c r="AV144" s="113" t="s">
        <v>135</v>
      </c>
      <c r="AW144" s="113" t="s">
        <v>27</v>
      </c>
      <c r="AX144" s="113" t="s">
        <v>78</v>
      </c>
      <c r="AY144" s="115" t="s">
        <v>129</v>
      </c>
    </row>
    <row r="145" spans="1:65" s="20" customFormat="1" ht="21.75" customHeight="1">
      <c r="A145" s="18"/>
      <c r="B145" s="2"/>
      <c r="C145" s="130" t="s">
        <v>174</v>
      </c>
      <c r="D145" s="130" t="s">
        <v>131</v>
      </c>
      <c r="E145" s="131" t="s">
        <v>175</v>
      </c>
      <c r="F145" s="132" t="s">
        <v>176</v>
      </c>
      <c r="G145" s="133" t="s">
        <v>155</v>
      </c>
      <c r="H145" s="134">
        <v>174.851</v>
      </c>
      <c r="I145" s="3">
        <v>0</v>
      </c>
      <c r="J145" s="157">
        <f>ROUND(I145*H145,2)</f>
        <v>0</v>
      </c>
      <c r="K145" s="132" t="s">
        <v>140</v>
      </c>
      <c r="L145" s="2"/>
      <c r="M145" s="95" t="s">
        <v>1</v>
      </c>
      <c r="N145" s="96" t="s">
        <v>35</v>
      </c>
      <c r="O145" s="97">
        <v>8.6999999999999994E-2</v>
      </c>
      <c r="P145" s="97">
        <f>O145*H145</f>
        <v>15.212036999999999</v>
      </c>
      <c r="Q145" s="97">
        <v>0</v>
      </c>
      <c r="R145" s="97">
        <f>Q145*H145</f>
        <v>0</v>
      </c>
      <c r="S145" s="97">
        <v>0</v>
      </c>
      <c r="T145" s="98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99" t="s">
        <v>135</v>
      </c>
      <c r="AT145" s="99" t="s">
        <v>131</v>
      </c>
      <c r="AU145" s="99" t="s">
        <v>80</v>
      </c>
      <c r="AY145" s="8" t="s">
        <v>129</v>
      </c>
      <c r="BE145" s="100">
        <f>IF(N145="základní",J145,0)</f>
        <v>0</v>
      </c>
      <c r="BF145" s="100">
        <f>IF(N145="snížená",J145,0)</f>
        <v>0</v>
      </c>
      <c r="BG145" s="100">
        <f>IF(N145="zákl. přenesená",J145,0)</f>
        <v>0</v>
      </c>
      <c r="BH145" s="100">
        <f>IF(N145="sníž. přenesená",J145,0)</f>
        <v>0</v>
      </c>
      <c r="BI145" s="100">
        <f>IF(N145="nulová",J145,0)</f>
        <v>0</v>
      </c>
      <c r="BJ145" s="8" t="s">
        <v>78</v>
      </c>
      <c r="BK145" s="100">
        <f>ROUND(I145*H145,2)</f>
        <v>0</v>
      </c>
      <c r="BL145" s="8" t="s">
        <v>135</v>
      </c>
      <c r="BM145" s="99" t="s">
        <v>177</v>
      </c>
    </row>
    <row r="146" spans="1:65" s="107" customFormat="1">
      <c r="B146" s="108"/>
      <c r="C146" s="140"/>
      <c r="D146" s="136" t="s">
        <v>149</v>
      </c>
      <c r="E146" s="141" t="s">
        <v>1</v>
      </c>
      <c r="F146" s="142" t="s">
        <v>178</v>
      </c>
      <c r="G146" s="140"/>
      <c r="H146" s="141" t="s">
        <v>1</v>
      </c>
      <c r="J146" s="140"/>
      <c r="K146" s="140"/>
      <c r="L146" s="108"/>
      <c r="M146" s="110"/>
      <c r="N146" s="111"/>
      <c r="O146" s="111"/>
      <c r="P146" s="111"/>
      <c r="Q146" s="111"/>
      <c r="R146" s="111"/>
      <c r="S146" s="111"/>
      <c r="T146" s="112"/>
      <c r="AT146" s="109" t="s">
        <v>149</v>
      </c>
      <c r="AU146" s="109" t="s">
        <v>80</v>
      </c>
      <c r="AV146" s="107" t="s">
        <v>78</v>
      </c>
      <c r="AW146" s="107" t="s">
        <v>27</v>
      </c>
      <c r="AX146" s="107" t="s">
        <v>70</v>
      </c>
      <c r="AY146" s="109" t="s">
        <v>129</v>
      </c>
    </row>
    <row r="147" spans="1:65" s="101" customFormat="1">
      <c r="B147" s="102"/>
      <c r="C147" s="135"/>
      <c r="D147" s="136" t="s">
        <v>149</v>
      </c>
      <c r="E147" s="137" t="s">
        <v>1</v>
      </c>
      <c r="F147" s="138" t="s">
        <v>179</v>
      </c>
      <c r="G147" s="135"/>
      <c r="H147" s="139">
        <v>223.351</v>
      </c>
      <c r="J147" s="135"/>
      <c r="K147" s="135"/>
      <c r="L147" s="102"/>
      <c r="M147" s="104"/>
      <c r="N147" s="105"/>
      <c r="O147" s="105"/>
      <c r="P147" s="105"/>
      <c r="Q147" s="105"/>
      <c r="R147" s="105"/>
      <c r="S147" s="105"/>
      <c r="T147" s="106"/>
      <c r="AT147" s="103" t="s">
        <v>149</v>
      </c>
      <c r="AU147" s="103" t="s">
        <v>80</v>
      </c>
      <c r="AV147" s="101" t="s">
        <v>80</v>
      </c>
      <c r="AW147" s="101" t="s">
        <v>27</v>
      </c>
      <c r="AX147" s="101" t="s">
        <v>70</v>
      </c>
      <c r="AY147" s="103" t="s">
        <v>129</v>
      </c>
    </row>
    <row r="148" spans="1:65" s="101" customFormat="1">
      <c r="B148" s="102"/>
      <c r="C148" s="135"/>
      <c r="D148" s="136" t="s">
        <v>149</v>
      </c>
      <c r="E148" s="137" t="s">
        <v>1</v>
      </c>
      <c r="F148" s="138" t="s">
        <v>180</v>
      </c>
      <c r="G148" s="135"/>
      <c r="H148" s="139">
        <v>-48.5</v>
      </c>
      <c r="J148" s="135"/>
      <c r="K148" s="135"/>
      <c r="L148" s="102"/>
      <c r="M148" s="104"/>
      <c r="N148" s="105"/>
      <c r="O148" s="105"/>
      <c r="P148" s="105"/>
      <c r="Q148" s="105"/>
      <c r="R148" s="105"/>
      <c r="S148" s="105"/>
      <c r="T148" s="106"/>
      <c r="AT148" s="103" t="s">
        <v>149</v>
      </c>
      <c r="AU148" s="103" t="s">
        <v>80</v>
      </c>
      <c r="AV148" s="101" t="s">
        <v>80</v>
      </c>
      <c r="AW148" s="101" t="s">
        <v>27</v>
      </c>
      <c r="AX148" s="101" t="s">
        <v>70</v>
      </c>
      <c r="AY148" s="103" t="s">
        <v>129</v>
      </c>
    </row>
    <row r="149" spans="1:65" s="113" customFormat="1">
      <c r="B149" s="114"/>
      <c r="C149" s="143"/>
      <c r="D149" s="136" t="s">
        <v>149</v>
      </c>
      <c r="E149" s="144" t="s">
        <v>93</v>
      </c>
      <c r="F149" s="145" t="s">
        <v>160</v>
      </c>
      <c r="G149" s="143"/>
      <c r="H149" s="146">
        <v>174.851</v>
      </c>
      <c r="J149" s="143"/>
      <c r="K149" s="143"/>
      <c r="L149" s="114"/>
      <c r="M149" s="116"/>
      <c r="N149" s="117"/>
      <c r="O149" s="117"/>
      <c r="P149" s="117"/>
      <c r="Q149" s="117"/>
      <c r="R149" s="117"/>
      <c r="S149" s="117"/>
      <c r="T149" s="118"/>
      <c r="AT149" s="115" t="s">
        <v>149</v>
      </c>
      <c r="AU149" s="115" t="s">
        <v>80</v>
      </c>
      <c r="AV149" s="113" t="s">
        <v>135</v>
      </c>
      <c r="AW149" s="113" t="s">
        <v>27</v>
      </c>
      <c r="AX149" s="113" t="s">
        <v>78</v>
      </c>
      <c r="AY149" s="115" t="s">
        <v>129</v>
      </c>
    </row>
    <row r="150" spans="1:65" s="20" customFormat="1" ht="33" customHeight="1">
      <c r="A150" s="18"/>
      <c r="B150" s="2"/>
      <c r="C150" s="130" t="s">
        <v>181</v>
      </c>
      <c r="D150" s="130" t="s">
        <v>131</v>
      </c>
      <c r="E150" s="131" t="s">
        <v>182</v>
      </c>
      <c r="F150" s="132" t="s">
        <v>183</v>
      </c>
      <c r="G150" s="133" t="s">
        <v>155</v>
      </c>
      <c r="H150" s="134">
        <v>874.255</v>
      </c>
      <c r="I150" s="3">
        <v>0</v>
      </c>
      <c r="J150" s="157">
        <f>ROUND(I150*H150,2)</f>
        <v>0</v>
      </c>
      <c r="K150" s="132" t="s">
        <v>140</v>
      </c>
      <c r="L150" s="2"/>
      <c r="M150" s="95" t="s">
        <v>1</v>
      </c>
      <c r="N150" s="96" t="s">
        <v>35</v>
      </c>
      <c r="O150" s="97">
        <v>5.0000000000000001E-3</v>
      </c>
      <c r="P150" s="97">
        <f>O150*H150</f>
        <v>4.3712749999999998</v>
      </c>
      <c r="Q150" s="97">
        <v>0</v>
      </c>
      <c r="R150" s="97">
        <f>Q150*H150</f>
        <v>0</v>
      </c>
      <c r="S150" s="97">
        <v>0</v>
      </c>
      <c r="T150" s="98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99" t="s">
        <v>135</v>
      </c>
      <c r="AT150" s="99" t="s">
        <v>131</v>
      </c>
      <c r="AU150" s="99" t="s">
        <v>80</v>
      </c>
      <c r="AY150" s="8" t="s">
        <v>129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8" t="s">
        <v>78</v>
      </c>
      <c r="BK150" s="100">
        <f>ROUND(I150*H150,2)</f>
        <v>0</v>
      </c>
      <c r="BL150" s="8" t="s">
        <v>135</v>
      </c>
      <c r="BM150" s="99" t="s">
        <v>184</v>
      </c>
    </row>
    <row r="151" spans="1:65" s="101" customFormat="1">
      <c r="B151" s="102"/>
      <c r="C151" s="135"/>
      <c r="D151" s="136" t="s">
        <v>149</v>
      </c>
      <c r="E151" s="137" t="s">
        <v>1</v>
      </c>
      <c r="F151" s="138" t="s">
        <v>185</v>
      </c>
      <c r="G151" s="135"/>
      <c r="H151" s="139">
        <v>874.255</v>
      </c>
      <c r="J151" s="135"/>
      <c r="K151" s="135"/>
      <c r="L151" s="102"/>
      <c r="M151" s="104"/>
      <c r="N151" s="105"/>
      <c r="O151" s="105"/>
      <c r="P151" s="105"/>
      <c r="Q151" s="105"/>
      <c r="R151" s="105"/>
      <c r="S151" s="105"/>
      <c r="T151" s="106"/>
      <c r="AT151" s="103" t="s">
        <v>149</v>
      </c>
      <c r="AU151" s="103" t="s">
        <v>80</v>
      </c>
      <c r="AV151" s="101" t="s">
        <v>80</v>
      </c>
      <c r="AW151" s="101" t="s">
        <v>27</v>
      </c>
      <c r="AX151" s="101" t="s">
        <v>78</v>
      </c>
      <c r="AY151" s="103" t="s">
        <v>129</v>
      </c>
    </row>
    <row r="152" spans="1:65" s="20" customFormat="1" ht="21.75" customHeight="1">
      <c r="A152" s="18"/>
      <c r="B152" s="2"/>
      <c r="C152" s="130" t="s">
        <v>186</v>
      </c>
      <c r="D152" s="130" t="s">
        <v>131</v>
      </c>
      <c r="E152" s="131" t="s">
        <v>187</v>
      </c>
      <c r="F152" s="132" t="s">
        <v>188</v>
      </c>
      <c r="G152" s="133" t="s">
        <v>155</v>
      </c>
      <c r="H152" s="134">
        <v>78.5</v>
      </c>
      <c r="I152" s="3">
        <v>0</v>
      </c>
      <c r="J152" s="157">
        <f>ROUND(I152*H152,2)</f>
        <v>0</v>
      </c>
      <c r="K152" s="132" t="s">
        <v>140</v>
      </c>
      <c r="L152" s="2"/>
      <c r="M152" s="95" t="s">
        <v>1</v>
      </c>
      <c r="N152" s="96" t="s">
        <v>35</v>
      </c>
      <c r="O152" s="97">
        <v>0.19700000000000001</v>
      </c>
      <c r="P152" s="97">
        <f>O152*H152</f>
        <v>15.464500000000001</v>
      </c>
      <c r="Q152" s="97">
        <v>0</v>
      </c>
      <c r="R152" s="97">
        <f>Q152*H152</f>
        <v>0</v>
      </c>
      <c r="S152" s="97">
        <v>0</v>
      </c>
      <c r="T152" s="98">
        <f>S152*H152</f>
        <v>0</v>
      </c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R152" s="99" t="s">
        <v>135</v>
      </c>
      <c r="AT152" s="99" t="s">
        <v>131</v>
      </c>
      <c r="AU152" s="99" t="s">
        <v>80</v>
      </c>
      <c r="AY152" s="8" t="s">
        <v>129</v>
      </c>
      <c r="BE152" s="100">
        <f>IF(N152="základní",J152,0)</f>
        <v>0</v>
      </c>
      <c r="BF152" s="100">
        <f>IF(N152="snížená",J152,0)</f>
        <v>0</v>
      </c>
      <c r="BG152" s="100">
        <f>IF(N152="zákl. přenesená",J152,0)</f>
        <v>0</v>
      </c>
      <c r="BH152" s="100">
        <f>IF(N152="sníž. přenesená",J152,0)</f>
        <v>0</v>
      </c>
      <c r="BI152" s="100">
        <f>IF(N152="nulová",J152,0)</f>
        <v>0</v>
      </c>
      <c r="BJ152" s="8" t="s">
        <v>78</v>
      </c>
      <c r="BK152" s="100">
        <f>ROUND(I152*H152,2)</f>
        <v>0</v>
      </c>
      <c r="BL152" s="8" t="s">
        <v>135</v>
      </c>
      <c r="BM152" s="99" t="s">
        <v>189</v>
      </c>
    </row>
    <row r="153" spans="1:65" s="107" customFormat="1">
      <c r="B153" s="108"/>
      <c r="C153" s="140"/>
      <c r="D153" s="136" t="s">
        <v>149</v>
      </c>
      <c r="E153" s="141" t="s">
        <v>1</v>
      </c>
      <c r="F153" s="142" t="s">
        <v>190</v>
      </c>
      <c r="G153" s="140"/>
      <c r="H153" s="141" t="s">
        <v>1</v>
      </c>
      <c r="J153" s="140"/>
      <c r="K153" s="140"/>
      <c r="L153" s="108"/>
      <c r="M153" s="110"/>
      <c r="N153" s="111"/>
      <c r="O153" s="111"/>
      <c r="P153" s="111"/>
      <c r="Q153" s="111"/>
      <c r="R153" s="111"/>
      <c r="S153" s="111"/>
      <c r="T153" s="112"/>
      <c r="AT153" s="109" t="s">
        <v>149</v>
      </c>
      <c r="AU153" s="109" t="s">
        <v>80</v>
      </c>
      <c r="AV153" s="107" t="s">
        <v>78</v>
      </c>
      <c r="AW153" s="107" t="s">
        <v>27</v>
      </c>
      <c r="AX153" s="107" t="s">
        <v>70</v>
      </c>
      <c r="AY153" s="109" t="s">
        <v>129</v>
      </c>
    </row>
    <row r="154" spans="1:65" s="101" customFormat="1">
      <c r="B154" s="102"/>
      <c r="C154" s="135"/>
      <c r="D154" s="136" t="s">
        <v>149</v>
      </c>
      <c r="E154" s="137" t="s">
        <v>1</v>
      </c>
      <c r="F154" s="138" t="s">
        <v>89</v>
      </c>
      <c r="G154" s="135"/>
      <c r="H154" s="139">
        <v>48.5</v>
      </c>
      <c r="J154" s="135"/>
      <c r="K154" s="135"/>
      <c r="L154" s="102"/>
      <c r="M154" s="104"/>
      <c r="N154" s="105"/>
      <c r="O154" s="105"/>
      <c r="P154" s="105"/>
      <c r="Q154" s="105"/>
      <c r="R154" s="105"/>
      <c r="S154" s="105"/>
      <c r="T154" s="106"/>
      <c r="AT154" s="103" t="s">
        <v>149</v>
      </c>
      <c r="AU154" s="103" t="s">
        <v>80</v>
      </c>
      <c r="AV154" s="101" t="s">
        <v>80</v>
      </c>
      <c r="AW154" s="101" t="s">
        <v>27</v>
      </c>
      <c r="AX154" s="101" t="s">
        <v>70</v>
      </c>
      <c r="AY154" s="103" t="s">
        <v>129</v>
      </c>
    </row>
    <row r="155" spans="1:65" s="101" customFormat="1">
      <c r="B155" s="102"/>
      <c r="C155" s="135"/>
      <c r="D155" s="136" t="s">
        <v>149</v>
      </c>
      <c r="E155" s="137" t="s">
        <v>1</v>
      </c>
      <c r="F155" s="138" t="s">
        <v>191</v>
      </c>
      <c r="G155" s="135"/>
      <c r="H155" s="139">
        <v>30</v>
      </c>
      <c r="J155" s="135"/>
      <c r="K155" s="135"/>
      <c r="L155" s="102"/>
      <c r="M155" s="104"/>
      <c r="N155" s="105"/>
      <c r="O155" s="105"/>
      <c r="P155" s="105"/>
      <c r="Q155" s="105"/>
      <c r="R155" s="105"/>
      <c r="S155" s="105"/>
      <c r="T155" s="106"/>
      <c r="AT155" s="103" t="s">
        <v>149</v>
      </c>
      <c r="AU155" s="103" t="s">
        <v>80</v>
      </c>
      <c r="AV155" s="101" t="s">
        <v>80</v>
      </c>
      <c r="AW155" s="101" t="s">
        <v>27</v>
      </c>
      <c r="AX155" s="101" t="s">
        <v>70</v>
      </c>
      <c r="AY155" s="103" t="s">
        <v>129</v>
      </c>
    </row>
    <row r="156" spans="1:65" s="113" customFormat="1">
      <c r="B156" s="114"/>
      <c r="C156" s="143"/>
      <c r="D156" s="136" t="s">
        <v>149</v>
      </c>
      <c r="E156" s="144" t="s">
        <v>1</v>
      </c>
      <c r="F156" s="145" t="s">
        <v>160</v>
      </c>
      <c r="G156" s="143"/>
      <c r="H156" s="146">
        <v>78.5</v>
      </c>
      <c r="J156" s="143"/>
      <c r="K156" s="143"/>
      <c r="L156" s="114"/>
      <c r="M156" s="116"/>
      <c r="N156" s="117"/>
      <c r="O156" s="117"/>
      <c r="P156" s="117"/>
      <c r="Q156" s="117"/>
      <c r="R156" s="117"/>
      <c r="S156" s="117"/>
      <c r="T156" s="118"/>
      <c r="AT156" s="115" t="s">
        <v>149</v>
      </c>
      <c r="AU156" s="115" t="s">
        <v>80</v>
      </c>
      <c r="AV156" s="113" t="s">
        <v>135</v>
      </c>
      <c r="AW156" s="113" t="s">
        <v>27</v>
      </c>
      <c r="AX156" s="113" t="s">
        <v>78</v>
      </c>
      <c r="AY156" s="115" t="s">
        <v>129</v>
      </c>
    </row>
    <row r="157" spans="1:65" s="20" customFormat="1" ht="21.75" customHeight="1">
      <c r="A157" s="18"/>
      <c r="B157" s="2"/>
      <c r="C157" s="130" t="s">
        <v>192</v>
      </c>
      <c r="D157" s="130" t="s">
        <v>131</v>
      </c>
      <c r="E157" s="131" t="s">
        <v>193</v>
      </c>
      <c r="F157" s="132" t="s">
        <v>194</v>
      </c>
      <c r="G157" s="133" t="s">
        <v>155</v>
      </c>
      <c r="H157" s="134">
        <v>48.5</v>
      </c>
      <c r="I157" s="3">
        <v>0</v>
      </c>
      <c r="J157" s="157">
        <f>ROUND(I157*H157,2)</f>
        <v>0</v>
      </c>
      <c r="K157" s="132" t="s">
        <v>140</v>
      </c>
      <c r="L157" s="2"/>
      <c r="M157" s="95" t="s">
        <v>1</v>
      </c>
      <c r="N157" s="96" t="s">
        <v>35</v>
      </c>
      <c r="O157" s="97">
        <v>0.02</v>
      </c>
      <c r="P157" s="97">
        <f>O157*H157</f>
        <v>0.97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99" t="s">
        <v>135</v>
      </c>
      <c r="AT157" s="99" t="s">
        <v>131</v>
      </c>
      <c r="AU157" s="99" t="s">
        <v>80</v>
      </c>
      <c r="AY157" s="8" t="s">
        <v>129</v>
      </c>
      <c r="BE157" s="100">
        <f>IF(N157="základní",J157,0)</f>
        <v>0</v>
      </c>
      <c r="BF157" s="100">
        <f>IF(N157="snížená",J157,0)</f>
        <v>0</v>
      </c>
      <c r="BG157" s="100">
        <f>IF(N157="zákl. přenesená",J157,0)</f>
        <v>0</v>
      </c>
      <c r="BH157" s="100">
        <f>IF(N157="sníž. přenesená",J157,0)</f>
        <v>0</v>
      </c>
      <c r="BI157" s="100">
        <f>IF(N157="nulová",J157,0)</f>
        <v>0</v>
      </c>
      <c r="BJ157" s="8" t="s">
        <v>78</v>
      </c>
      <c r="BK157" s="100">
        <f>ROUND(I157*H157,2)</f>
        <v>0</v>
      </c>
      <c r="BL157" s="8" t="s">
        <v>135</v>
      </c>
      <c r="BM157" s="99" t="s">
        <v>195</v>
      </c>
    </row>
    <row r="158" spans="1:65" s="107" customFormat="1">
      <c r="B158" s="108"/>
      <c r="C158" s="140"/>
      <c r="D158" s="136" t="s">
        <v>149</v>
      </c>
      <c r="E158" s="141" t="s">
        <v>1</v>
      </c>
      <c r="F158" s="142" t="s">
        <v>196</v>
      </c>
      <c r="G158" s="140"/>
      <c r="H158" s="141" t="s">
        <v>1</v>
      </c>
      <c r="J158" s="140"/>
      <c r="K158" s="140"/>
      <c r="L158" s="108"/>
      <c r="M158" s="110"/>
      <c r="N158" s="111"/>
      <c r="O158" s="111"/>
      <c r="P158" s="111"/>
      <c r="Q158" s="111"/>
      <c r="R158" s="111"/>
      <c r="S158" s="111"/>
      <c r="T158" s="112"/>
      <c r="AT158" s="109" t="s">
        <v>149</v>
      </c>
      <c r="AU158" s="109" t="s">
        <v>80</v>
      </c>
      <c r="AV158" s="107" t="s">
        <v>78</v>
      </c>
      <c r="AW158" s="107" t="s">
        <v>27</v>
      </c>
      <c r="AX158" s="107" t="s">
        <v>70</v>
      </c>
      <c r="AY158" s="109" t="s">
        <v>129</v>
      </c>
    </row>
    <row r="159" spans="1:65" s="101" customFormat="1">
      <c r="B159" s="102"/>
      <c r="C159" s="135"/>
      <c r="D159" s="136" t="s">
        <v>149</v>
      </c>
      <c r="E159" s="137" t="s">
        <v>89</v>
      </c>
      <c r="F159" s="138" t="s">
        <v>197</v>
      </c>
      <c r="G159" s="135"/>
      <c r="H159" s="139">
        <v>48.5</v>
      </c>
      <c r="J159" s="135"/>
      <c r="K159" s="135"/>
      <c r="L159" s="102"/>
      <c r="M159" s="104"/>
      <c r="N159" s="105"/>
      <c r="O159" s="105"/>
      <c r="P159" s="105"/>
      <c r="Q159" s="105"/>
      <c r="R159" s="105"/>
      <c r="S159" s="105"/>
      <c r="T159" s="106"/>
      <c r="AT159" s="103" t="s">
        <v>149</v>
      </c>
      <c r="AU159" s="103" t="s">
        <v>80</v>
      </c>
      <c r="AV159" s="101" t="s">
        <v>80</v>
      </c>
      <c r="AW159" s="101" t="s">
        <v>27</v>
      </c>
      <c r="AX159" s="101" t="s">
        <v>78</v>
      </c>
      <c r="AY159" s="103" t="s">
        <v>129</v>
      </c>
    </row>
    <row r="160" spans="1:65" s="20" customFormat="1" ht="21.75" customHeight="1">
      <c r="A160" s="18"/>
      <c r="B160" s="2"/>
      <c r="C160" s="130" t="s">
        <v>198</v>
      </c>
      <c r="D160" s="130" t="s">
        <v>131</v>
      </c>
      <c r="E160" s="131" t="s">
        <v>199</v>
      </c>
      <c r="F160" s="132" t="s">
        <v>200</v>
      </c>
      <c r="G160" s="133" t="s">
        <v>201</v>
      </c>
      <c r="H160" s="134">
        <v>349.702</v>
      </c>
      <c r="I160" s="3">
        <v>0</v>
      </c>
      <c r="J160" s="157">
        <f>ROUND(I160*H160,2)</f>
        <v>0</v>
      </c>
      <c r="K160" s="132" t="s">
        <v>140</v>
      </c>
      <c r="L160" s="2"/>
      <c r="M160" s="95" t="s">
        <v>1</v>
      </c>
      <c r="N160" s="96" t="s">
        <v>35</v>
      </c>
      <c r="O160" s="97">
        <v>0</v>
      </c>
      <c r="P160" s="97">
        <f>O160*H160</f>
        <v>0</v>
      </c>
      <c r="Q160" s="97">
        <v>0</v>
      </c>
      <c r="R160" s="97">
        <f>Q160*H160</f>
        <v>0</v>
      </c>
      <c r="S160" s="97">
        <v>0</v>
      </c>
      <c r="T160" s="98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99" t="s">
        <v>135</v>
      </c>
      <c r="AT160" s="99" t="s">
        <v>131</v>
      </c>
      <c r="AU160" s="99" t="s">
        <v>80</v>
      </c>
      <c r="AY160" s="8" t="s">
        <v>129</v>
      </c>
      <c r="BE160" s="100">
        <f>IF(N160="základní",J160,0)</f>
        <v>0</v>
      </c>
      <c r="BF160" s="100">
        <f>IF(N160="snížená",J160,0)</f>
        <v>0</v>
      </c>
      <c r="BG160" s="100">
        <f>IF(N160="zákl. přenesená",J160,0)</f>
        <v>0</v>
      </c>
      <c r="BH160" s="100">
        <f>IF(N160="sníž. přenesená",J160,0)</f>
        <v>0</v>
      </c>
      <c r="BI160" s="100">
        <f>IF(N160="nulová",J160,0)</f>
        <v>0</v>
      </c>
      <c r="BJ160" s="8" t="s">
        <v>78</v>
      </c>
      <c r="BK160" s="100">
        <f>ROUND(I160*H160,2)</f>
        <v>0</v>
      </c>
      <c r="BL160" s="8" t="s">
        <v>135</v>
      </c>
      <c r="BM160" s="99" t="s">
        <v>202</v>
      </c>
    </row>
    <row r="161" spans="1:65" s="101" customFormat="1">
      <c r="B161" s="102"/>
      <c r="C161" s="135"/>
      <c r="D161" s="136" t="s">
        <v>149</v>
      </c>
      <c r="E161" s="137" t="s">
        <v>1</v>
      </c>
      <c r="F161" s="138" t="s">
        <v>203</v>
      </c>
      <c r="G161" s="135"/>
      <c r="H161" s="139">
        <v>349.702</v>
      </c>
      <c r="J161" s="135"/>
      <c r="K161" s="135"/>
      <c r="L161" s="102"/>
      <c r="M161" s="104"/>
      <c r="N161" s="105"/>
      <c r="O161" s="105"/>
      <c r="P161" s="105"/>
      <c r="Q161" s="105"/>
      <c r="R161" s="105"/>
      <c r="S161" s="105"/>
      <c r="T161" s="106"/>
      <c r="AT161" s="103" t="s">
        <v>149</v>
      </c>
      <c r="AU161" s="103" t="s">
        <v>80</v>
      </c>
      <c r="AV161" s="101" t="s">
        <v>80</v>
      </c>
      <c r="AW161" s="101" t="s">
        <v>27</v>
      </c>
      <c r="AX161" s="101" t="s">
        <v>78</v>
      </c>
      <c r="AY161" s="103" t="s">
        <v>129</v>
      </c>
    </row>
    <row r="162" spans="1:65" s="20" customFormat="1" ht="16.5" customHeight="1">
      <c r="A162" s="18"/>
      <c r="B162" s="2"/>
      <c r="C162" s="130" t="s">
        <v>204</v>
      </c>
      <c r="D162" s="130" t="s">
        <v>131</v>
      </c>
      <c r="E162" s="131" t="s">
        <v>205</v>
      </c>
      <c r="F162" s="132" t="s">
        <v>206</v>
      </c>
      <c r="G162" s="133" t="s">
        <v>155</v>
      </c>
      <c r="H162" s="134">
        <v>174.851</v>
      </c>
      <c r="I162" s="3">
        <v>0</v>
      </c>
      <c r="J162" s="157">
        <f>ROUND(I162*H162,2)</f>
        <v>0</v>
      </c>
      <c r="K162" s="132" t="s">
        <v>140</v>
      </c>
      <c r="L162" s="2"/>
      <c r="M162" s="95" t="s">
        <v>1</v>
      </c>
      <c r="N162" s="96" t="s">
        <v>35</v>
      </c>
      <c r="O162" s="97">
        <v>8.9999999999999993E-3</v>
      </c>
      <c r="P162" s="97">
        <f>O162*H162</f>
        <v>1.5736589999999999</v>
      </c>
      <c r="Q162" s="97">
        <v>0</v>
      </c>
      <c r="R162" s="97">
        <f>Q162*H162</f>
        <v>0</v>
      </c>
      <c r="S162" s="97">
        <v>0</v>
      </c>
      <c r="T162" s="98">
        <f>S162*H162</f>
        <v>0</v>
      </c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R162" s="99" t="s">
        <v>135</v>
      </c>
      <c r="AT162" s="99" t="s">
        <v>131</v>
      </c>
      <c r="AU162" s="99" t="s">
        <v>80</v>
      </c>
      <c r="AY162" s="8" t="s">
        <v>129</v>
      </c>
      <c r="BE162" s="100">
        <f>IF(N162="základní",J162,0)</f>
        <v>0</v>
      </c>
      <c r="BF162" s="100">
        <f>IF(N162="snížená",J162,0)</f>
        <v>0</v>
      </c>
      <c r="BG162" s="100">
        <f>IF(N162="zákl. přenesená",J162,0)</f>
        <v>0</v>
      </c>
      <c r="BH162" s="100">
        <f>IF(N162="sníž. přenesená",J162,0)</f>
        <v>0</v>
      </c>
      <c r="BI162" s="100">
        <f>IF(N162="nulová",J162,0)</f>
        <v>0</v>
      </c>
      <c r="BJ162" s="8" t="s">
        <v>78</v>
      </c>
      <c r="BK162" s="100">
        <f>ROUND(I162*H162,2)</f>
        <v>0</v>
      </c>
      <c r="BL162" s="8" t="s">
        <v>135</v>
      </c>
      <c r="BM162" s="99" t="s">
        <v>207</v>
      </c>
    </row>
    <row r="163" spans="1:65" s="101" customFormat="1">
      <c r="B163" s="102"/>
      <c r="C163" s="135"/>
      <c r="D163" s="136" t="s">
        <v>149</v>
      </c>
      <c r="E163" s="137" t="s">
        <v>1</v>
      </c>
      <c r="F163" s="138" t="s">
        <v>93</v>
      </c>
      <c r="G163" s="135"/>
      <c r="H163" s="139">
        <v>174.851</v>
      </c>
      <c r="J163" s="135"/>
      <c r="K163" s="135"/>
      <c r="L163" s="102"/>
      <c r="M163" s="104"/>
      <c r="N163" s="105"/>
      <c r="O163" s="105"/>
      <c r="P163" s="105"/>
      <c r="Q163" s="105"/>
      <c r="R163" s="105"/>
      <c r="S163" s="105"/>
      <c r="T163" s="106"/>
      <c r="AT163" s="103" t="s">
        <v>149</v>
      </c>
      <c r="AU163" s="103" t="s">
        <v>80</v>
      </c>
      <c r="AV163" s="101" t="s">
        <v>80</v>
      </c>
      <c r="AW163" s="101" t="s">
        <v>27</v>
      </c>
      <c r="AX163" s="101" t="s">
        <v>78</v>
      </c>
      <c r="AY163" s="103" t="s">
        <v>129</v>
      </c>
    </row>
    <row r="164" spans="1:65" s="20" customFormat="1" ht="21.75" customHeight="1">
      <c r="A164" s="18"/>
      <c r="B164" s="2"/>
      <c r="C164" s="130" t="s">
        <v>208</v>
      </c>
      <c r="D164" s="130" t="s">
        <v>131</v>
      </c>
      <c r="E164" s="131" t="s">
        <v>209</v>
      </c>
      <c r="F164" s="132" t="s">
        <v>210</v>
      </c>
      <c r="G164" s="133" t="s">
        <v>134</v>
      </c>
      <c r="H164" s="134">
        <v>450</v>
      </c>
      <c r="I164" s="3">
        <v>0</v>
      </c>
      <c r="J164" s="157">
        <f>ROUND(I164*H164,2)</f>
        <v>0</v>
      </c>
      <c r="K164" s="132" t="s">
        <v>140</v>
      </c>
      <c r="L164" s="2"/>
      <c r="M164" s="95" t="s">
        <v>1</v>
      </c>
      <c r="N164" s="96" t="s">
        <v>35</v>
      </c>
      <c r="O164" s="97">
        <v>2.9000000000000001E-2</v>
      </c>
      <c r="P164" s="97">
        <f>O164*H164</f>
        <v>13.05</v>
      </c>
      <c r="Q164" s="97">
        <v>0</v>
      </c>
      <c r="R164" s="97">
        <f>Q164*H164</f>
        <v>0</v>
      </c>
      <c r="S164" s="97">
        <v>0</v>
      </c>
      <c r="T164" s="98">
        <f>S164*H164</f>
        <v>0</v>
      </c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R164" s="99" t="s">
        <v>135</v>
      </c>
      <c r="AT164" s="99" t="s">
        <v>131</v>
      </c>
      <c r="AU164" s="99" t="s">
        <v>80</v>
      </c>
      <c r="AY164" s="8" t="s">
        <v>129</v>
      </c>
      <c r="BE164" s="100">
        <f>IF(N164="základní",J164,0)</f>
        <v>0</v>
      </c>
      <c r="BF164" s="100">
        <f>IF(N164="snížená",J164,0)</f>
        <v>0</v>
      </c>
      <c r="BG164" s="100">
        <f>IF(N164="zákl. přenesená",J164,0)</f>
        <v>0</v>
      </c>
      <c r="BH164" s="100">
        <f>IF(N164="sníž. přenesená",J164,0)</f>
        <v>0</v>
      </c>
      <c r="BI164" s="100">
        <f>IF(N164="nulová",J164,0)</f>
        <v>0</v>
      </c>
      <c r="BJ164" s="8" t="s">
        <v>78</v>
      </c>
      <c r="BK164" s="100">
        <f>ROUND(I164*H164,2)</f>
        <v>0</v>
      </c>
      <c r="BL164" s="8" t="s">
        <v>135</v>
      </c>
      <c r="BM164" s="99" t="s">
        <v>211</v>
      </c>
    </row>
    <row r="165" spans="1:65" s="20" customFormat="1" ht="21.75" customHeight="1">
      <c r="A165" s="18"/>
      <c r="B165" s="2"/>
      <c r="C165" s="130" t="s">
        <v>8</v>
      </c>
      <c r="D165" s="130" t="s">
        <v>131</v>
      </c>
      <c r="E165" s="131" t="s">
        <v>212</v>
      </c>
      <c r="F165" s="132" t="s">
        <v>213</v>
      </c>
      <c r="G165" s="133" t="s">
        <v>134</v>
      </c>
      <c r="H165" s="134">
        <v>200</v>
      </c>
      <c r="I165" s="3">
        <v>0</v>
      </c>
      <c r="J165" s="157">
        <f>ROUND(I165*H165,2)</f>
        <v>0</v>
      </c>
      <c r="K165" s="132" t="s">
        <v>140</v>
      </c>
      <c r="L165" s="2"/>
      <c r="M165" s="95" t="s">
        <v>1</v>
      </c>
      <c r="N165" s="96" t="s">
        <v>35</v>
      </c>
      <c r="O165" s="97">
        <v>0.66800000000000004</v>
      </c>
      <c r="P165" s="97">
        <f>O165*H165</f>
        <v>133.6</v>
      </c>
      <c r="Q165" s="97">
        <v>0</v>
      </c>
      <c r="R165" s="97">
        <f>Q165*H165</f>
        <v>0</v>
      </c>
      <c r="S165" s="97">
        <v>0</v>
      </c>
      <c r="T165" s="98">
        <f>S165*H165</f>
        <v>0</v>
      </c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R165" s="99" t="s">
        <v>135</v>
      </c>
      <c r="AT165" s="99" t="s">
        <v>131</v>
      </c>
      <c r="AU165" s="99" t="s">
        <v>80</v>
      </c>
      <c r="AY165" s="8" t="s">
        <v>129</v>
      </c>
      <c r="BE165" s="100">
        <f>IF(N165="základní",J165,0)</f>
        <v>0</v>
      </c>
      <c r="BF165" s="100">
        <f>IF(N165="snížená",J165,0)</f>
        <v>0</v>
      </c>
      <c r="BG165" s="100">
        <f>IF(N165="zákl. přenesená",J165,0)</f>
        <v>0</v>
      </c>
      <c r="BH165" s="100">
        <f>IF(N165="sníž. přenesená",J165,0)</f>
        <v>0</v>
      </c>
      <c r="BI165" s="100">
        <f>IF(N165="nulová",J165,0)</f>
        <v>0</v>
      </c>
      <c r="BJ165" s="8" t="s">
        <v>78</v>
      </c>
      <c r="BK165" s="100">
        <f>ROUND(I165*H165,2)</f>
        <v>0</v>
      </c>
      <c r="BL165" s="8" t="s">
        <v>135</v>
      </c>
      <c r="BM165" s="99" t="s">
        <v>214</v>
      </c>
    </row>
    <row r="166" spans="1:65" s="101" customFormat="1">
      <c r="B166" s="102"/>
      <c r="C166" s="135"/>
      <c r="D166" s="136" t="s">
        <v>149</v>
      </c>
      <c r="E166" s="137" t="s">
        <v>91</v>
      </c>
      <c r="F166" s="138" t="s">
        <v>92</v>
      </c>
      <c r="G166" s="135"/>
      <c r="H166" s="139">
        <v>200</v>
      </c>
      <c r="J166" s="135"/>
      <c r="K166" s="135"/>
      <c r="L166" s="102"/>
      <c r="M166" s="104"/>
      <c r="N166" s="105"/>
      <c r="O166" s="105"/>
      <c r="P166" s="105"/>
      <c r="Q166" s="105"/>
      <c r="R166" s="105"/>
      <c r="S166" s="105"/>
      <c r="T166" s="106"/>
      <c r="AT166" s="103" t="s">
        <v>149</v>
      </c>
      <c r="AU166" s="103" t="s">
        <v>80</v>
      </c>
      <c r="AV166" s="101" t="s">
        <v>80</v>
      </c>
      <c r="AW166" s="101" t="s">
        <v>27</v>
      </c>
      <c r="AX166" s="101" t="s">
        <v>78</v>
      </c>
      <c r="AY166" s="103" t="s">
        <v>129</v>
      </c>
    </row>
    <row r="167" spans="1:65" s="20" customFormat="1" ht="21.75" customHeight="1">
      <c r="A167" s="18"/>
      <c r="B167" s="2"/>
      <c r="C167" s="130" t="s">
        <v>215</v>
      </c>
      <c r="D167" s="130" t="s">
        <v>131</v>
      </c>
      <c r="E167" s="131" t="s">
        <v>216</v>
      </c>
      <c r="F167" s="132" t="s">
        <v>217</v>
      </c>
      <c r="G167" s="133" t="s">
        <v>134</v>
      </c>
      <c r="H167" s="134">
        <v>200</v>
      </c>
      <c r="I167" s="3">
        <v>0</v>
      </c>
      <c r="J167" s="157">
        <f>ROUND(I167*H167,2)</f>
        <v>0</v>
      </c>
      <c r="K167" s="132" t="s">
        <v>140</v>
      </c>
      <c r="L167" s="2"/>
      <c r="M167" s="95" t="s">
        <v>1</v>
      </c>
      <c r="N167" s="96" t="s">
        <v>35</v>
      </c>
      <c r="O167" s="97">
        <v>5.8000000000000003E-2</v>
      </c>
      <c r="P167" s="97">
        <f>O167*H167</f>
        <v>11.600000000000001</v>
      </c>
      <c r="Q167" s="97">
        <v>0</v>
      </c>
      <c r="R167" s="97">
        <f>Q167*H167</f>
        <v>0</v>
      </c>
      <c r="S167" s="97">
        <v>0</v>
      </c>
      <c r="T167" s="98">
        <f>S167*H167</f>
        <v>0</v>
      </c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R167" s="99" t="s">
        <v>135</v>
      </c>
      <c r="AT167" s="99" t="s">
        <v>131</v>
      </c>
      <c r="AU167" s="99" t="s">
        <v>80</v>
      </c>
      <c r="AY167" s="8" t="s">
        <v>129</v>
      </c>
      <c r="BE167" s="100">
        <f>IF(N167="základní",J167,0)</f>
        <v>0</v>
      </c>
      <c r="BF167" s="100">
        <f>IF(N167="snížená",J167,0)</f>
        <v>0</v>
      </c>
      <c r="BG167" s="100">
        <f>IF(N167="zákl. přenesená",J167,0)</f>
        <v>0</v>
      </c>
      <c r="BH167" s="100">
        <f>IF(N167="sníž. přenesená",J167,0)</f>
        <v>0</v>
      </c>
      <c r="BI167" s="100">
        <f>IF(N167="nulová",J167,0)</f>
        <v>0</v>
      </c>
      <c r="BJ167" s="8" t="s">
        <v>78</v>
      </c>
      <c r="BK167" s="100">
        <f>ROUND(I167*H167,2)</f>
        <v>0</v>
      </c>
      <c r="BL167" s="8" t="s">
        <v>135</v>
      </c>
      <c r="BM167" s="99" t="s">
        <v>218</v>
      </c>
    </row>
    <row r="168" spans="1:65" s="101" customFormat="1">
      <c r="B168" s="102"/>
      <c r="C168" s="135"/>
      <c r="D168" s="136" t="s">
        <v>149</v>
      </c>
      <c r="E168" s="137" t="s">
        <v>1</v>
      </c>
      <c r="F168" s="138" t="s">
        <v>91</v>
      </c>
      <c r="G168" s="135"/>
      <c r="H168" s="139">
        <v>200</v>
      </c>
      <c r="J168" s="135"/>
      <c r="K168" s="135"/>
      <c r="L168" s="102"/>
      <c r="M168" s="104"/>
      <c r="N168" s="105"/>
      <c r="O168" s="105"/>
      <c r="P168" s="105"/>
      <c r="Q168" s="105"/>
      <c r="R168" s="105"/>
      <c r="S168" s="105"/>
      <c r="T168" s="106"/>
      <c r="AT168" s="103" t="s">
        <v>149</v>
      </c>
      <c r="AU168" s="103" t="s">
        <v>80</v>
      </c>
      <c r="AV168" s="101" t="s">
        <v>80</v>
      </c>
      <c r="AW168" s="101" t="s">
        <v>27</v>
      </c>
      <c r="AX168" s="101" t="s">
        <v>78</v>
      </c>
      <c r="AY168" s="103" t="s">
        <v>129</v>
      </c>
    </row>
    <row r="169" spans="1:65" s="20" customFormat="1" ht="16.5" customHeight="1">
      <c r="A169" s="18"/>
      <c r="B169" s="2"/>
      <c r="C169" s="147" t="s">
        <v>219</v>
      </c>
      <c r="D169" s="147" t="s">
        <v>220</v>
      </c>
      <c r="E169" s="148" t="s">
        <v>221</v>
      </c>
      <c r="F169" s="149" t="s">
        <v>222</v>
      </c>
      <c r="G169" s="150" t="s">
        <v>223</v>
      </c>
      <c r="H169" s="151">
        <v>6.09</v>
      </c>
      <c r="I169" s="4">
        <v>0</v>
      </c>
      <c r="J169" s="158">
        <f>ROUND(I169*H169,2)</f>
        <v>0</v>
      </c>
      <c r="K169" s="149" t="s">
        <v>140</v>
      </c>
      <c r="L169" s="119"/>
      <c r="M169" s="120" t="s">
        <v>1</v>
      </c>
      <c r="N169" s="121" t="s">
        <v>35</v>
      </c>
      <c r="O169" s="97">
        <v>0</v>
      </c>
      <c r="P169" s="97">
        <f>O169*H169</f>
        <v>0</v>
      </c>
      <c r="Q169" s="97">
        <v>1E-3</v>
      </c>
      <c r="R169" s="97">
        <f>Q169*H169</f>
        <v>6.0899999999999999E-3</v>
      </c>
      <c r="S169" s="97">
        <v>0</v>
      </c>
      <c r="T169" s="98">
        <f>S169*H169</f>
        <v>0</v>
      </c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R169" s="99" t="s">
        <v>174</v>
      </c>
      <c r="AT169" s="99" t="s">
        <v>220</v>
      </c>
      <c r="AU169" s="99" t="s">
        <v>80</v>
      </c>
      <c r="AY169" s="8" t="s">
        <v>129</v>
      </c>
      <c r="BE169" s="100">
        <f>IF(N169="základní",J169,0)</f>
        <v>0</v>
      </c>
      <c r="BF169" s="100">
        <f>IF(N169="snížená",J169,0)</f>
        <v>0</v>
      </c>
      <c r="BG169" s="100">
        <f>IF(N169="zákl. přenesená",J169,0)</f>
        <v>0</v>
      </c>
      <c r="BH169" s="100">
        <f>IF(N169="sníž. přenesená",J169,0)</f>
        <v>0</v>
      </c>
      <c r="BI169" s="100">
        <f>IF(N169="nulová",J169,0)</f>
        <v>0</v>
      </c>
      <c r="BJ169" s="8" t="s">
        <v>78</v>
      </c>
      <c r="BK169" s="100">
        <f>ROUND(I169*H169,2)</f>
        <v>0</v>
      </c>
      <c r="BL169" s="8" t="s">
        <v>135</v>
      </c>
      <c r="BM169" s="99" t="s">
        <v>224</v>
      </c>
    </row>
    <row r="170" spans="1:65" s="20" customFormat="1" ht="16.5" customHeight="1">
      <c r="A170" s="18"/>
      <c r="B170" s="2"/>
      <c r="C170" s="130" t="s">
        <v>225</v>
      </c>
      <c r="D170" s="130" t="s">
        <v>131</v>
      </c>
      <c r="E170" s="131" t="s">
        <v>226</v>
      </c>
      <c r="F170" s="132" t="s">
        <v>227</v>
      </c>
      <c r="G170" s="133" t="s">
        <v>134</v>
      </c>
      <c r="H170" s="134">
        <v>200</v>
      </c>
      <c r="I170" s="3">
        <v>0</v>
      </c>
      <c r="J170" s="157">
        <f>ROUND(I170*H170,2)</f>
        <v>0</v>
      </c>
      <c r="K170" s="132" t="s">
        <v>140</v>
      </c>
      <c r="L170" s="2"/>
      <c r="M170" s="95" t="s">
        <v>1</v>
      </c>
      <c r="N170" s="96" t="s">
        <v>35</v>
      </c>
      <c r="O170" s="97">
        <v>1E-3</v>
      </c>
      <c r="P170" s="97">
        <f>O170*H170</f>
        <v>0.2</v>
      </c>
      <c r="Q170" s="97">
        <v>0</v>
      </c>
      <c r="R170" s="97">
        <f>Q170*H170</f>
        <v>0</v>
      </c>
      <c r="S170" s="97">
        <v>0</v>
      </c>
      <c r="T170" s="98">
        <f>S170*H170</f>
        <v>0</v>
      </c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R170" s="99" t="s">
        <v>135</v>
      </c>
      <c r="AT170" s="99" t="s">
        <v>131</v>
      </c>
      <c r="AU170" s="99" t="s">
        <v>80</v>
      </c>
      <c r="AY170" s="8" t="s">
        <v>129</v>
      </c>
      <c r="BE170" s="100">
        <f>IF(N170="základní",J170,0)</f>
        <v>0</v>
      </c>
      <c r="BF170" s="100">
        <f>IF(N170="snížená",J170,0)</f>
        <v>0</v>
      </c>
      <c r="BG170" s="100">
        <f>IF(N170="zákl. přenesená",J170,0)</f>
        <v>0</v>
      </c>
      <c r="BH170" s="100">
        <f>IF(N170="sníž. přenesená",J170,0)</f>
        <v>0</v>
      </c>
      <c r="BI170" s="100">
        <f>IF(N170="nulová",J170,0)</f>
        <v>0</v>
      </c>
      <c r="BJ170" s="8" t="s">
        <v>78</v>
      </c>
      <c r="BK170" s="100">
        <f>ROUND(I170*H170,2)</f>
        <v>0</v>
      </c>
      <c r="BL170" s="8" t="s">
        <v>135</v>
      </c>
      <c r="BM170" s="99" t="s">
        <v>228</v>
      </c>
    </row>
    <row r="171" spans="1:65" s="101" customFormat="1">
      <c r="B171" s="102"/>
      <c r="C171" s="135"/>
      <c r="D171" s="136" t="s">
        <v>149</v>
      </c>
      <c r="E171" s="137" t="s">
        <v>1</v>
      </c>
      <c r="F171" s="138" t="s">
        <v>91</v>
      </c>
      <c r="G171" s="135"/>
      <c r="H171" s="139">
        <v>200</v>
      </c>
      <c r="J171" s="135"/>
      <c r="K171" s="135"/>
      <c r="L171" s="102"/>
      <c r="M171" s="104"/>
      <c r="N171" s="105"/>
      <c r="O171" s="105"/>
      <c r="P171" s="105"/>
      <c r="Q171" s="105"/>
      <c r="R171" s="105"/>
      <c r="S171" s="105"/>
      <c r="T171" s="106"/>
      <c r="AT171" s="103" t="s">
        <v>149</v>
      </c>
      <c r="AU171" s="103" t="s">
        <v>80</v>
      </c>
      <c r="AV171" s="101" t="s">
        <v>80</v>
      </c>
      <c r="AW171" s="101" t="s">
        <v>27</v>
      </c>
      <c r="AX171" s="101" t="s">
        <v>78</v>
      </c>
      <c r="AY171" s="103" t="s">
        <v>129</v>
      </c>
    </row>
    <row r="172" spans="1:65" s="20" customFormat="1" ht="16.5" customHeight="1">
      <c r="A172" s="18"/>
      <c r="B172" s="2"/>
      <c r="C172" s="130" t="s">
        <v>229</v>
      </c>
      <c r="D172" s="130" t="s">
        <v>131</v>
      </c>
      <c r="E172" s="131" t="s">
        <v>230</v>
      </c>
      <c r="F172" s="132" t="s">
        <v>231</v>
      </c>
      <c r="G172" s="133" t="s">
        <v>134</v>
      </c>
      <c r="H172" s="134">
        <v>200</v>
      </c>
      <c r="I172" s="3">
        <v>0</v>
      </c>
      <c r="J172" s="157">
        <f>ROUND(I172*H172,2)</f>
        <v>0</v>
      </c>
      <c r="K172" s="132" t="s">
        <v>140</v>
      </c>
      <c r="L172" s="2"/>
      <c r="M172" s="95" t="s">
        <v>1</v>
      </c>
      <c r="N172" s="96" t="s">
        <v>35</v>
      </c>
      <c r="O172" s="97">
        <v>1.4999999999999999E-2</v>
      </c>
      <c r="P172" s="97">
        <f>O172*H172</f>
        <v>3</v>
      </c>
      <c r="Q172" s="97">
        <v>0</v>
      </c>
      <c r="R172" s="97">
        <f>Q172*H172</f>
        <v>0</v>
      </c>
      <c r="S172" s="97">
        <v>0</v>
      </c>
      <c r="T172" s="98">
        <f>S172*H172</f>
        <v>0</v>
      </c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R172" s="99" t="s">
        <v>135</v>
      </c>
      <c r="AT172" s="99" t="s">
        <v>131</v>
      </c>
      <c r="AU172" s="99" t="s">
        <v>80</v>
      </c>
      <c r="AY172" s="8" t="s">
        <v>129</v>
      </c>
      <c r="BE172" s="100">
        <f>IF(N172="základní",J172,0)</f>
        <v>0</v>
      </c>
      <c r="BF172" s="100">
        <f>IF(N172="snížená",J172,0)</f>
        <v>0</v>
      </c>
      <c r="BG172" s="100">
        <f>IF(N172="zákl. přenesená",J172,0)</f>
        <v>0</v>
      </c>
      <c r="BH172" s="100">
        <f>IF(N172="sníž. přenesená",J172,0)</f>
        <v>0</v>
      </c>
      <c r="BI172" s="100">
        <f>IF(N172="nulová",J172,0)</f>
        <v>0</v>
      </c>
      <c r="BJ172" s="8" t="s">
        <v>78</v>
      </c>
      <c r="BK172" s="100">
        <f>ROUND(I172*H172,2)</f>
        <v>0</v>
      </c>
      <c r="BL172" s="8" t="s">
        <v>135</v>
      </c>
      <c r="BM172" s="99" t="s">
        <v>232</v>
      </c>
    </row>
    <row r="173" spans="1:65" s="101" customFormat="1">
      <c r="B173" s="102"/>
      <c r="C173" s="135"/>
      <c r="D173" s="136" t="s">
        <v>149</v>
      </c>
      <c r="E173" s="137" t="s">
        <v>1</v>
      </c>
      <c r="F173" s="138" t="s">
        <v>91</v>
      </c>
      <c r="G173" s="135"/>
      <c r="H173" s="139">
        <v>200</v>
      </c>
      <c r="J173" s="135"/>
      <c r="K173" s="135"/>
      <c r="L173" s="102"/>
      <c r="M173" s="104"/>
      <c r="N173" s="105"/>
      <c r="O173" s="105"/>
      <c r="P173" s="105"/>
      <c r="Q173" s="105"/>
      <c r="R173" s="105"/>
      <c r="S173" s="105"/>
      <c r="T173" s="106"/>
      <c r="AT173" s="103" t="s">
        <v>149</v>
      </c>
      <c r="AU173" s="103" t="s">
        <v>80</v>
      </c>
      <c r="AV173" s="101" t="s">
        <v>80</v>
      </c>
      <c r="AW173" s="101" t="s">
        <v>27</v>
      </c>
      <c r="AX173" s="101" t="s">
        <v>78</v>
      </c>
      <c r="AY173" s="103" t="s">
        <v>129</v>
      </c>
    </row>
    <row r="174" spans="1:65" s="20" customFormat="1" ht="16.5" customHeight="1">
      <c r="A174" s="18"/>
      <c r="B174" s="2"/>
      <c r="C174" s="130" t="s">
        <v>233</v>
      </c>
      <c r="D174" s="130" t="s">
        <v>131</v>
      </c>
      <c r="E174" s="131" t="s">
        <v>234</v>
      </c>
      <c r="F174" s="132" t="s">
        <v>235</v>
      </c>
      <c r="G174" s="133" t="s">
        <v>134</v>
      </c>
      <c r="H174" s="134">
        <v>200</v>
      </c>
      <c r="I174" s="3">
        <v>0</v>
      </c>
      <c r="J174" s="157">
        <f>ROUND(I174*H174,2)</f>
        <v>0</v>
      </c>
      <c r="K174" s="132" t="s">
        <v>140</v>
      </c>
      <c r="L174" s="2"/>
      <c r="M174" s="95" t="s">
        <v>1</v>
      </c>
      <c r="N174" s="96" t="s">
        <v>35</v>
      </c>
      <c r="O174" s="97">
        <v>1E-3</v>
      </c>
      <c r="P174" s="97">
        <f>O174*H174</f>
        <v>0.2</v>
      </c>
      <c r="Q174" s="97">
        <v>0</v>
      </c>
      <c r="R174" s="97">
        <f>Q174*H174</f>
        <v>0</v>
      </c>
      <c r="S174" s="97">
        <v>0</v>
      </c>
      <c r="T174" s="98">
        <f>S174*H174</f>
        <v>0</v>
      </c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R174" s="99" t="s">
        <v>135</v>
      </c>
      <c r="AT174" s="99" t="s">
        <v>131</v>
      </c>
      <c r="AU174" s="99" t="s">
        <v>80</v>
      </c>
      <c r="AY174" s="8" t="s">
        <v>129</v>
      </c>
      <c r="BE174" s="100">
        <f>IF(N174="základní",J174,0)</f>
        <v>0</v>
      </c>
      <c r="BF174" s="100">
        <f>IF(N174="snížená",J174,0)</f>
        <v>0</v>
      </c>
      <c r="BG174" s="100">
        <f>IF(N174="zákl. přenesená",J174,0)</f>
        <v>0</v>
      </c>
      <c r="BH174" s="100">
        <f>IF(N174="sníž. přenesená",J174,0)</f>
        <v>0</v>
      </c>
      <c r="BI174" s="100">
        <f>IF(N174="nulová",J174,0)</f>
        <v>0</v>
      </c>
      <c r="BJ174" s="8" t="s">
        <v>78</v>
      </c>
      <c r="BK174" s="100">
        <f>ROUND(I174*H174,2)</f>
        <v>0</v>
      </c>
      <c r="BL174" s="8" t="s">
        <v>135</v>
      </c>
      <c r="BM174" s="99" t="s">
        <v>236</v>
      </c>
    </row>
    <row r="175" spans="1:65" s="101" customFormat="1">
      <c r="B175" s="102"/>
      <c r="C175" s="135"/>
      <c r="D175" s="136" t="s">
        <v>149</v>
      </c>
      <c r="E175" s="137" t="s">
        <v>1</v>
      </c>
      <c r="F175" s="138" t="s">
        <v>91</v>
      </c>
      <c r="G175" s="135"/>
      <c r="H175" s="139">
        <v>200</v>
      </c>
      <c r="J175" s="135"/>
      <c r="K175" s="135"/>
      <c r="L175" s="102"/>
      <c r="M175" s="104"/>
      <c r="N175" s="105"/>
      <c r="O175" s="105"/>
      <c r="P175" s="105"/>
      <c r="Q175" s="105"/>
      <c r="R175" s="105"/>
      <c r="S175" s="105"/>
      <c r="T175" s="106"/>
      <c r="AT175" s="103" t="s">
        <v>149</v>
      </c>
      <c r="AU175" s="103" t="s">
        <v>80</v>
      </c>
      <c r="AV175" s="101" t="s">
        <v>80</v>
      </c>
      <c r="AW175" s="101" t="s">
        <v>27</v>
      </c>
      <c r="AX175" s="101" t="s">
        <v>78</v>
      </c>
      <c r="AY175" s="103" t="s">
        <v>129</v>
      </c>
    </row>
    <row r="176" spans="1:65" s="86" customFormat="1" ht="22.9" customHeight="1">
      <c r="B176" s="87"/>
      <c r="C176" s="126"/>
      <c r="D176" s="127" t="s">
        <v>69</v>
      </c>
      <c r="E176" s="129" t="s">
        <v>80</v>
      </c>
      <c r="F176" s="129" t="s">
        <v>237</v>
      </c>
      <c r="G176" s="126"/>
      <c r="H176" s="126"/>
      <c r="J176" s="156">
        <f>BK176</f>
        <v>0</v>
      </c>
      <c r="K176" s="126"/>
      <c r="L176" s="87"/>
      <c r="M176" s="89"/>
      <c r="N176" s="90"/>
      <c r="O176" s="90"/>
      <c r="P176" s="91">
        <f>P177</f>
        <v>21.2742</v>
      </c>
      <c r="Q176" s="90"/>
      <c r="R176" s="91">
        <f>R177</f>
        <v>12.225306000000002</v>
      </c>
      <c r="S176" s="90"/>
      <c r="T176" s="92">
        <f>T177</f>
        <v>0</v>
      </c>
      <c r="AR176" s="88" t="s">
        <v>78</v>
      </c>
      <c r="AT176" s="93" t="s">
        <v>69</v>
      </c>
      <c r="AU176" s="93" t="s">
        <v>78</v>
      </c>
      <c r="AY176" s="88" t="s">
        <v>129</v>
      </c>
      <c r="BK176" s="94">
        <f>BK177</f>
        <v>0</v>
      </c>
    </row>
    <row r="177" spans="1:65" s="20" customFormat="1" ht="33" customHeight="1">
      <c r="A177" s="18"/>
      <c r="B177" s="2"/>
      <c r="C177" s="130" t="s">
        <v>7</v>
      </c>
      <c r="D177" s="130" t="s">
        <v>131</v>
      </c>
      <c r="E177" s="131" t="s">
        <v>238</v>
      </c>
      <c r="F177" s="132" t="s">
        <v>239</v>
      </c>
      <c r="G177" s="133" t="s">
        <v>139</v>
      </c>
      <c r="H177" s="134">
        <v>44.6</v>
      </c>
      <c r="I177" s="3">
        <v>0</v>
      </c>
      <c r="J177" s="157">
        <f>ROUND(I177*H177,2)</f>
        <v>0</v>
      </c>
      <c r="K177" s="132" t="s">
        <v>140</v>
      </c>
      <c r="L177" s="2"/>
      <c r="M177" s="95" t="s">
        <v>1</v>
      </c>
      <c r="N177" s="96" t="s">
        <v>35</v>
      </c>
      <c r="O177" s="97">
        <v>0.47699999999999998</v>
      </c>
      <c r="P177" s="97">
        <f>O177*H177</f>
        <v>21.2742</v>
      </c>
      <c r="Q177" s="97">
        <v>0.27411000000000002</v>
      </c>
      <c r="R177" s="97">
        <f>Q177*H177</f>
        <v>12.225306000000002</v>
      </c>
      <c r="S177" s="97">
        <v>0</v>
      </c>
      <c r="T177" s="98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99" t="s">
        <v>135</v>
      </c>
      <c r="AT177" s="99" t="s">
        <v>131</v>
      </c>
      <c r="AU177" s="99" t="s">
        <v>80</v>
      </c>
      <c r="AY177" s="8" t="s">
        <v>129</v>
      </c>
      <c r="BE177" s="100">
        <f>IF(N177="základní",J177,0)</f>
        <v>0</v>
      </c>
      <c r="BF177" s="100">
        <f>IF(N177="snížená",J177,0)</f>
        <v>0</v>
      </c>
      <c r="BG177" s="100">
        <f>IF(N177="zákl. přenesená",J177,0)</f>
        <v>0</v>
      </c>
      <c r="BH177" s="100">
        <f>IF(N177="sníž. přenesená",J177,0)</f>
        <v>0</v>
      </c>
      <c r="BI177" s="100">
        <f>IF(N177="nulová",J177,0)</f>
        <v>0</v>
      </c>
      <c r="BJ177" s="8" t="s">
        <v>78</v>
      </c>
      <c r="BK177" s="100">
        <f>ROUND(I177*H177,2)</f>
        <v>0</v>
      </c>
      <c r="BL177" s="8" t="s">
        <v>135</v>
      </c>
      <c r="BM177" s="99" t="s">
        <v>240</v>
      </c>
    </row>
    <row r="178" spans="1:65" s="86" customFormat="1" ht="22.9" customHeight="1">
      <c r="B178" s="87"/>
      <c r="C178" s="126"/>
      <c r="D178" s="127" t="s">
        <v>69</v>
      </c>
      <c r="E178" s="129" t="s">
        <v>152</v>
      </c>
      <c r="F178" s="129" t="s">
        <v>241</v>
      </c>
      <c r="G178" s="126"/>
      <c r="H178" s="126"/>
      <c r="J178" s="156">
        <f>BK178</f>
        <v>0</v>
      </c>
      <c r="K178" s="126"/>
      <c r="L178" s="87"/>
      <c r="M178" s="89"/>
      <c r="N178" s="90"/>
      <c r="O178" s="90"/>
      <c r="P178" s="91">
        <f>SUM(P179:P180)</f>
        <v>11.231999999999999</v>
      </c>
      <c r="Q178" s="90"/>
      <c r="R178" s="91">
        <f>SUM(R179:R180)</f>
        <v>149.04</v>
      </c>
      <c r="S178" s="90"/>
      <c r="T178" s="92">
        <f>SUM(T179:T180)</f>
        <v>0</v>
      </c>
      <c r="AR178" s="88" t="s">
        <v>78</v>
      </c>
      <c r="AT178" s="93" t="s">
        <v>69</v>
      </c>
      <c r="AU178" s="93" t="s">
        <v>78</v>
      </c>
      <c r="AY178" s="88" t="s">
        <v>129</v>
      </c>
      <c r="BK178" s="94">
        <f>SUM(BK179:BK180)</f>
        <v>0</v>
      </c>
    </row>
    <row r="179" spans="1:65" s="20" customFormat="1" ht="16.5" customHeight="1">
      <c r="A179" s="18"/>
      <c r="B179" s="2"/>
      <c r="C179" s="130">
        <v>22</v>
      </c>
      <c r="D179" s="130" t="s">
        <v>131</v>
      </c>
      <c r="E179" s="131" t="s">
        <v>247</v>
      </c>
      <c r="F179" s="132" t="s">
        <v>248</v>
      </c>
      <c r="G179" s="133" t="s">
        <v>134</v>
      </c>
      <c r="H179" s="134">
        <v>432</v>
      </c>
      <c r="I179" s="3">
        <v>0</v>
      </c>
      <c r="J179" s="157">
        <f>ROUND(I179*H179,2)</f>
        <v>0</v>
      </c>
      <c r="K179" s="132" t="s">
        <v>140</v>
      </c>
      <c r="L179" s="2"/>
      <c r="M179" s="95" t="s">
        <v>1</v>
      </c>
      <c r="N179" s="96" t="s">
        <v>35</v>
      </c>
      <c r="O179" s="97">
        <v>2.5999999999999999E-2</v>
      </c>
      <c r="P179" s="97">
        <f>O179*H179</f>
        <v>11.231999999999999</v>
      </c>
      <c r="Q179" s="97">
        <v>0.34499999999999997</v>
      </c>
      <c r="R179" s="97">
        <f>Q179*H179</f>
        <v>149.04</v>
      </c>
      <c r="S179" s="97">
        <v>0</v>
      </c>
      <c r="T179" s="98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99" t="s">
        <v>135</v>
      </c>
      <c r="AT179" s="99" t="s">
        <v>131</v>
      </c>
      <c r="AU179" s="99" t="s">
        <v>80</v>
      </c>
      <c r="AY179" s="8" t="s">
        <v>129</v>
      </c>
      <c r="BE179" s="100">
        <f>IF(N179="základní",J179,0)</f>
        <v>0</v>
      </c>
      <c r="BF179" s="100">
        <f>IF(N179="snížená",J179,0)</f>
        <v>0</v>
      </c>
      <c r="BG179" s="100">
        <f>IF(N179="zákl. přenesená",J179,0)</f>
        <v>0</v>
      </c>
      <c r="BH179" s="100">
        <f>IF(N179="sníž. přenesená",J179,0)</f>
        <v>0</v>
      </c>
      <c r="BI179" s="100">
        <f>IF(N179="nulová",J179,0)</f>
        <v>0</v>
      </c>
      <c r="BJ179" s="8" t="s">
        <v>78</v>
      </c>
      <c r="BK179" s="100">
        <f>ROUND(I179*H179,2)</f>
        <v>0</v>
      </c>
      <c r="BL179" s="8" t="s">
        <v>135</v>
      </c>
      <c r="BM179" s="99" t="s">
        <v>249</v>
      </c>
    </row>
    <row r="180" spans="1:65" s="101" customFormat="1">
      <c r="B180" s="102"/>
      <c r="C180" s="135"/>
      <c r="D180" s="136" t="s">
        <v>149</v>
      </c>
      <c r="E180" s="137" t="s">
        <v>1</v>
      </c>
      <c r="F180" s="138" t="s">
        <v>244</v>
      </c>
      <c r="G180" s="135"/>
      <c r="H180" s="139">
        <v>0</v>
      </c>
      <c r="J180" s="135"/>
      <c r="K180" s="135"/>
      <c r="L180" s="102"/>
      <c r="M180" s="104"/>
      <c r="N180" s="105"/>
      <c r="O180" s="105"/>
      <c r="P180" s="105"/>
      <c r="Q180" s="105"/>
      <c r="R180" s="105"/>
      <c r="S180" s="105"/>
      <c r="T180" s="106"/>
      <c r="AT180" s="103" t="s">
        <v>149</v>
      </c>
      <c r="AU180" s="103" t="s">
        <v>80</v>
      </c>
      <c r="AV180" s="101" t="s">
        <v>80</v>
      </c>
      <c r="AW180" s="101" t="s">
        <v>27</v>
      </c>
      <c r="AX180" s="101" t="s">
        <v>78</v>
      </c>
      <c r="AY180" s="103" t="s">
        <v>129</v>
      </c>
    </row>
    <row r="181" spans="1:65" s="86" customFormat="1" ht="22.9" customHeight="1">
      <c r="B181" s="87"/>
      <c r="C181" s="126"/>
      <c r="D181" s="127" t="s">
        <v>69</v>
      </c>
      <c r="E181" s="129" t="s">
        <v>174</v>
      </c>
      <c r="F181" s="129" t="s">
        <v>260</v>
      </c>
      <c r="G181" s="126"/>
      <c r="H181" s="126"/>
      <c r="J181" s="156">
        <f>BK181</f>
        <v>0</v>
      </c>
      <c r="K181" s="126"/>
      <c r="L181" s="87"/>
      <c r="M181" s="89"/>
      <c r="N181" s="90"/>
      <c r="O181" s="90"/>
      <c r="P181" s="91">
        <f>P182</f>
        <v>8.3960000000000008</v>
      </c>
      <c r="Q181" s="90"/>
      <c r="R181" s="91">
        <f>R182</f>
        <v>0.68179999999999996</v>
      </c>
      <c r="S181" s="90"/>
      <c r="T181" s="92">
        <f>T182</f>
        <v>0</v>
      </c>
      <c r="AR181" s="88" t="s">
        <v>78</v>
      </c>
      <c r="AT181" s="93" t="s">
        <v>69</v>
      </c>
      <c r="AU181" s="93" t="s">
        <v>78</v>
      </c>
      <c r="AY181" s="88" t="s">
        <v>129</v>
      </c>
      <c r="BK181" s="94">
        <f>BK182</f>
        <v>0</v>
      </c>
    </row>
    <row r="182" spans="1:65" s="20" customFormat="1" ht="33" customHeight="1">
      <c r="A182" s="18"/>
      <c r="B182" s="2"/>
      <c r="C182" s="130">
        <v>23</v>
      </c>
      <c r="D182" s="130" t="s">
        <v>131</v>
      </c>
      <c r="E182" s="131" t="s">
        <v>262</v>
      </c>
      <c r="F182" s="132" t="s">
        <v>263</v>
      </c>
      <c r="G182" s="133" t="s">
        <v>264</v>
      </c>
      <c r="H182" s="134">
        <v>2</v>
      </c>
      <c r="I182" s="3">
        <v>0</v>
      </c>
      <c r="J182" s="157">
        <f>ROUND(I182*H182,2)</f>
        <v>0</v>
      </c>
      <c r="K182" s="132" t="s">
        <v>1</v>
      </c>
      <c r="L182" s="2"/>
      <c r="M182" s="95" t="s">
        <v>1</v>
      </c>
      <c r="N182" s="96" t="s">
        <v>35</v>
      </c>
      <c r="O182" s="97">
        <v>4.1980000000000004</v>
      </c>
      <c r="P182" s="97">
        <f>O182*H182</f>
        <v>8.3960000000000008</v>
      </c>
      <c r="Q182" s="97">
        <v>0.34089999999999998</v>
      </c>
      <c r="R182" s="97">
        <f>Q182*H182</f>
        <v>0.68179999999999996</v>
      </c>
      <c r="S182" s="97">
        <v>0</v>
      </c>
      <c r="T182" s="98">
        <f>S182*H182</f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99" t="s">
        <v>135</v>
      </c>
      <c r="AT182" s="99" t="s">
        <v>131</v>
      </c>
      <c r="AU182" s="99" t="s">
        <v>80</v>
      </c>
      <c r="AY182" s="8" t="s">
        <v>129</v>
      </c>
      <c r="BE182" s="100">
        <f>IF(N182="základní",J182,0)</f>
        <v>0</v>
      </c>
      <c r="BF182" s="100">
        <f>IF(N182="snížená",J182,0)</f>
        <v>0</v>
      </c>
      <c r="BG182" s="100">
        <f>IF(N182="zákl. přenesená",J182,0)</f>
        <v>0</v>
      </c>
      <c r="BH182" s="100">
        <f>IF(N182="sníž. přenesená",J182,0)</f>
        <v>0</v>
      </c>
      <c r="BI182" s="100">
        <f>IF(N182="nulová",J182,0)</f>
        <v>0</v>
      </c>
      <c r="BJ182" s="8" t="s">
        <v>78</v>
      </c>
      <c r="BK182" s="100">
        <f>ROUND(I182*H182,2)</f>
        <v>0</v>
      </c>
      <c r="BL182" s="8" t="s">
        <v>135</v>
      </c>
      <c r="BM182" s="99" t="s">
        <v>265</v>
      </c>
    </row>
    <row r="183" spans="1:65" s="86" customFormat="1" ht="22.9" customHeight="1">
      <c r="B183" s="87"/>
      <c r="C183" s="126"/>
      <c r="D183" s="127" t="s">
        <v>69</v>
      </c>
      <c r="E183" s="129" t="s">
        <v>181</v>
      </c>
      <c r="F183" s="129" t="s">
        <v>266</v>
      </c>
      <c r="G183" s="126"/>
      <c r="H183" s="126"/>
      <c r="J183" s="156">
        <f>BK183</f>
        <v>0</v>
      </c>
      <c r="K183" s="126"/>
      <c r="L183" s="87"/>
      <c r="M183" s="89"/>
      <c r="N183" s="90"/>
      <c r="O183" s="90"/>
      <c r="P183" s="91">
        <f>SUM(P184:P206)</f>
        <v>73.565585999999996</v>
      </c>
      <c r="Q183" s="90"/>
      <c r="R183" s="91">
        <f>SUM(R184:R206)</f>
        <v>76.483062219999994</v>
      </c>
      <c r="S183" s="90"/>
      <c r="T183" s="92">
        <f>SUM(T184:T206)</f>
        <v>0</v>
      </c>
      <c r="AR183" s="88" t="s">
        <v>78</v>
      </c>
      <c r="AT183" s="93" t="s">
        <v>69</v>
      </c>
      <c r="AU183" s="93" t="s">
        <v>78</v>
      </c>
      <c r="AY183" s="88" t="s">
        <v>129</v>
      </c>
      <c r="BK183" s="94">
        <f>SUM(BK184:BK206)</f>
        <v>0</v>
      </c>
    </row>
    <row r="184" spans="1:65" s="20" customFormat="1" ht="21.75" customHeight="1">
      <c r="A184" s="18"/>
      <c r="B184" s="2"/>
      <c r="C184" s="130">
        <v>24</v>
      </c>
      <c r="D184" s="130" t="s">
        <v>131</v>
      </c>
      <c r="E184" s="131" t="s">
        <v>268</v>
      </c>
      <c r="F184" s="132" t="s">
        <v>269</v>
      </c>
      <c r="G184" s="133" t="s">
        <v>264</v>
      </c>
      <c r="H184" s="134">
        <v>2</v>
      </c>
      <c r="I184" s="3">
        <v>0</v>
      </c>
      <c r="J184" s="157">
        <f t="shared" ref="J184:J192" si="0">ROUND(I184*H184,2)</f>
        <v>0</v>
      </c>
      <c r="K184" s="132" t="s">
        <v>140</v>
      </c>
      <c r="L184" s="2"/>
      <c r="M184" s="95" t="s">
        <v>1</v>
      </c>
      <c r="N184" s="96" t="s">
        <v>35</v>
      </c>
      <c r="O184" s="97">
        <v>0.2</v>
      </c>
      <c r="P184" s="97">
        <f t="shared" ref="P184:P192" si="1">O184*H184</f>
        <v>0.4</v>
      </c>
      <c r="Q184" s="97">
        <v>6.9999999999999999E-4</v>
      </c>
      <c r="R184" s="97">
        <f t="shared" ref="R184:R192" si="2">Q184*H184</f>
        <v>1.4E-3</v>
      </c>
      <c r="S184" s="97">
        <v>0</v>
      </c>
      <c r="T184" s="98">
        <f t="shared" ref="T184:T192" si="3">S184*H184</f>
        <v>0</v>
      </c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R184" s="99" t="s">
        <v>135</v>
      </c>
      <c r="AT184" s="99" t="s">
        <v>131</v>
      </c>
      <c r="AU184" s="99" t="s">
        <v>80</v>
      </c>
      <c r="AY184" s="8" t="s">
        <v>129</v>
      </c>
      <c r="BE184" s="100">
        <f t="shared" ref="BE184:BE192" si="4">IF(N184="základní",J184,0)</f>
        <v>0</v>
      </c>
      <c r="BF184" s="100">
        <f t="shared" ref="BF184:BF192" si="5">IF(N184="snížená",J184,0)</f>
        <v>0</v>
      </c>
      <c r="BG184" s="100">
        <f t="shared" ref="BG184:BG192" si="6">IF(N184="zákl. přenesená",J184,0)</f>
        <v>0</v>
      </c>
      <c r="BH184" s="100">
        <f t="shared" ref="BH184:BH192" si="7">IF(N184="sníž. přenesená",J184,0)</f>
        <v>0</v>
      </c>
      <c r="BI184" s="100">
        <f t="shared" ref="BI184:BI192" si="8">IF(N184="nulová",J184,0)</f>
        <v>0</v>
      </c>
      <c r="BJ184" s="8" t="s">
        <v>78</v>
      </c>
      <c r="BK184" s="100">
        <f t="shared" ref="BK184:BK192" si="9">ROUND(I184*H184,2)</f>
        <v>0</v>
      </c>
      <c r="BL184" s="8" t="s">
        <v>135</v>
      </c>
      <c r="BM184" s="99" t="s">
        <v>270</v>
      </c>
    </row>
    <row r="185" spans="1:65" s="20" customFormat="1" ht="16.5" customHeight="1">
      <c r="A185" s="18"/>
      <c r="B185" s="2"/>
      <c r="C185" s="147">
        <v>25</v>
      </c>
      <c r="D185" s="147" t="s">
        <v>220</v>
      </c>
      <c r="E185" s="148" t="s">
        <v>272</v>
      </c>
      <c r="F185" s="149" t="s">
        <v>273</v>
      </c>
      <c r="G185" s="150" t="s">
        <v>264</v>
      </c>
      <c r="H185" s="151">
        <v>1</v>
      </c>
      <c r="I185" s="4">
        <v>0</v>
      </c>
      <c r="J185" s="158">
        <f t="shared" si="0"/>
        <v>0</v>
      </c>
      <c r="K185" s="149" t="s">
        <v>140</v>
      </c>
      <c r="L185" s="119"/>
      <c r="M185" s="120" t="s">
        <v>1</v>
      </c>
      <c r="N185" s="121" t="s">
        <v>35</v>
      </c>
      <c r="O185" s="97">
        <v>0</v>
      </c>
      <c r="P185" s="97">
        <f t="shared" si="1"/>
        <v>0</v>
      </c>
      <c r="Q185" s="97">
        <v>4.0000000000000001E-3</v>
      </c>
      <c r="R185" s="97">
        <f t="shared" si="2"/>
        <v>4.0000000000000001E-3</v>
      </c>
      <c r="S185" s="97">
        <v>0</v>
      </c>
      <c r="T185" s="98">
        <f t="shared" si="3"/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99" t="s">
        <v>174</v>
      </c>
      <c r="AT185" s="99" t="s">
        <v>220</v>
      </c>
      <c r="AU185" s="99" t="s">
        <v>80</v>
      </c>
      <c r="AY185" s="8" t="s">
        <v>129</v>
      </c>
      <c r="BE185" s="100">
        <f t="shared" si="4"/>
        <v>0</v>
      </c>
      <c r="BF185" s="100">
        <f t="shared" si="5"/>
        <v>0</v>
      </c>
      <c r="BG185" s="100">
        <f t="shared" si="6"/>
        <v>0</v>
      </c>
      <c r="BH185" s="100">
        <f t="shared" si="7"/>
        <v>0</v>
      </c>
      <c r="BI185" s="100">
        <f t="shared" si="8"/>
        <v>0</v>
      </c>
      <c r="BJ185" s="8" t="s">
        <v>78</v>
      </c>
      <c r="BK185" s="100">
        <f t="shared" si="9"/>
        <v>0</v>
      </c>
      <c r="BL185" s="8" t="s">
        <v>135</v>
      </c>
      <c r="BM185" s="99" t="s">
        <v>274</v>
      </c>
    </row>
    <row r="186" spans="1:65" s="20" customFormat="1" ht="16.5" customHeight="1">
      <c r="A186" s="18"/>
      <c r="B186" s="2"/>
      <c r="C186" s="130">
        <v>26</v>
      </c>
      <c r="D186" s="147" t="s">
        <v>220</v>
      </c>
      <c r="E186" s="148" t="s">
        <v>275</v>
      </c>
      <c r="F186" s="149" t="s">
        <v>276</v>
      </c>
      <c r="G186" s="150" t="s">
        <v>264</v>
      </c>
      <c r="H186" s="151">
        <v>1</v>
      </c>
      <c r="I186" s="4">
        <v>0</v>
      </c>
      <c r="J186" s="158">
        <f t="shared" si="0"/>
        <v>0</v>
      </c>
      <c r="K186" s="149" t="s">
        <v>140</v>
      </c>
      <c r="L186" s="119"/>
      <c r="M186" s="120" t="s">
        <v>1</v>
      </c>
      <c r="N186" s="121" t="s">
        <v>35</v>
      </c>
      <c r="O186" s="97">
        <v>0</v>
      </c>
      <c r="P186" s="97">
        <f t="shared" si="1"/>
        <v>0</v>
      </c>
      <c r="Q186" s="97">
        <v>5.0000000000000001E-3</v>
      </c>
      <c r="R186" s="97">
        <f t="shared" si="2"/>
        <v>5.0000000000000001E-3</v>
      </c>
      <c r="S186" s="97">
        <v>0</v>
      </c>
      <c r="T186" s="98">
        <f t="shared" si="3"/>
        <v>0</v>
      </c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R186" s="99" t="s">
        <v>174</v>
      </c>
      <c r="AT186" s="99" t="s">
        <v>220</v>
      </c>
      <c r="AU186" s="99" t="s">
        <v>80</v>
      </c>
      <c r="AY186" s="8" t="s">
        <v>129</v>
      </c>
      <c r="BE186" s="100">
        <f t="shared" si="4"/>
        <v>0</v>
      </c>
      <c r="BF186" s="100">
        <f t="shared" si="5"/>
        <v>0</v>
      </c>
      <c r="BG186" s="100">
        <f t="shared" si="6"/>
        <v>0</v>
      </c>
      <c r="BH186" s="100">
        <f t="shared" si="7"/>
        <v>0</v>
      </c>
      <c r="BI186" s="100">
        <f t="shared" si="8"/>
        <v>0</v>
      </c>
      <c r="BJ186" s="8" t="s">
        <v>78</v>
      </c>
      <c r="BK186" s="100">
        <f t="shared" si="9"/>
        <v>0</v>
      </c>
      <c r="BL186" s="8" t="s">
        <v>135</v>
      </c>
      <c r="BM186" s="99" t="s">
        <v>277</v>
      </c>
    </row>
    <row r="187" spans="1:65" s="20" customFormat="1" ht="21.75" customHeight="1">
      <c r="A187" s="18"/>
      <c r="B187" s="2"/>
      <c r="C187" s="147">
        <v>27</v>
      </c>
      <c r="D187" s="130" t="s">
        <v>131</v>
      </c>
      <c r="E187" s="131" t="s">
        <v>278</v>
      </c>
      <c r="F187" s="132" t="s">
        <v>279</v>
      </c>
      <c r="G187" s="133" t="s">
        <v>264</v>
      </c>
      <c r="H187" s="134">
        <v>2</v>
      </c>
      <c r="I187" s="3">
        <v>0</v>
      </c>
      <c r="J187" s="157">
        <f t="shared" si="0"/>
        <v>0</v>
      </c>
      <c r="K187" s="132" t="s">
        <v>140</v>
      </c>
      <c r="L187" s="2"/>
      <c r="M187" s="95" t="s">
        <v>1</v>
      </c>
      <c r="N187" s="96" t="s">
        <v>35</v>
      </c>
      <c r="O187" s="97">
        <v>0.54900000000000004</v>
      </c>
      <c r="P187" s="97">
        <f t="shared" si="1"/>
        <v>1.0980000000000001</v>
      </c>
      <c r="Q187" s="97">
        <v>0.11241</v>
      </c>
      <c r="R187" s="97">
        <f t="shared" si="2"/>
        <v>0.22481999999999999</v>
      </c>
      <c r="S187" s="97">
        <v>0</v>
      </c>
      <c r="T187" s="98">
        <f t="shared" si="3"/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99" t="s">
        <v>135</v>
      </c>
      <c r="AT187" s="99" t="s">
        <v>131</v>
      </c>
      <c r="AU187" s="99" t="s">
        <v>80</v>
      </c>
      <c r="AY187" s="8" t="s">
        <v>129</v>
      </c>
      <c r="BE187" s="100">
        <f t="shared" si="4"/>
        <v>0</v>
      </c>
      <c r="BF187" s="100">
        <f t="shared" si="5"/>
        <v>0</v>
      </c>
      <c r="BG187" s="100">
        <f t="shared" si="6"/>
        <v>0</v>
      </c>
      <c r="BH187" s="100">
        <f t="shared" si="7"/>
        <v>0</v>
      </c>
      <c r="BI187" s="100">
        <f t="shared" si="8"/>
        <v>0</v>
      </c>
      <c r="BJ187" s="8" t="s">
        <v>78</v>
      </c>
      <c r="BK187" s="100">
        <f t="shared" si="9"/>
        <v>0</v>
      </c>
      <c r="BL187" s="8" t="s">
        <v>135</v>
      </c>
      <c r="BM187" s="99" t="s">
        <v>280</v>
      </c>
    </row>
    <row r="188" spans="1:65" s="20" customFormat="1" ht="16.5" customHeight="1">
      <c r="A188" s="18"/>
      <c r="B188" s="2"/>
      <c r="C188" s="130">
        <v>28</v>
      </c>
      <c r="D188" s="147" t="s">
        <v>220</v>
      </c>
      <c r="E188" s="148" t="s">
        <v>281</v>
      </c>
      <c r="F188" s="149" t="s">
        <v>282</v>
      </c>
      <c r="G188" s="150" t="s">
        <v>264</v>
      </c>
      <c r="H188" s="151">
        <v>2</v>
      </c>
      <c r="I188" s="4">
        <v>0</v>
      </c>
      <c r="J188" s="158">
        <f t="shared" si="0"/>
        <v>0</v>
      </c>
      <c r="K188" s="149" t="s">
        <v>140</v>
      </c>
      <c r="L188" s="119"/>
      <c r="M188" s="120" t="s">
        <v>1</v>
      </c>
      <c r="N188" s="121" t="s">
        <v>35</v>
      </c>
      <c r="O188" s="97">
        <v>0</v>
      </c>
      <c r="P188" s="97">
        <f t="shared" si="1"/>
        <v>0</v>
      </c>
      <c r="Q188" s="97">
        <v>6.1000000000000004E-3</v>
      </c>
      <c r="R188" s="97">
        <f t="shared" si="2"/>
        <v>1.2200000000000001E-2</v>
      </c>
      <c r="S188" s="97">
        <v>0</v>
      </c>
      <c r="T188" s="98">
        <f t="shared" si="3"/>
        <v>0</v>
      </c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R188" s="99" t="s">
        <v>174</v>
      </c>
      <c r="AT188" s="99" t="s">
        <v>220</v>
      </c>
      <c r="AU188" s="99" t="s">
        <v>80</v>
      </c>
      <c r="AY188" s="8" t="s">
        <v>129</v>
      </c>
      <c r="BE188" s="100">
        <f t="shared" si="4"/>
        <v>0</v>
      </c>
      <c r="BF188" s="100">
        <f t="shared" si="5"/>
        <v>0</v>
      </c>
      <c r="BG188" s="100">
        <f t="shared" si="6"/>
        <v>0</v>
      </c>
      <c r="BH188" s="100">
        <f t="shared" si="7"/>
        <v>0</v>
      </c>
      <c r="BI188" s="100">
        <f t="shared" si="8"/>
        <v>0</v>
      </c>
      <c r="BJ188" s="8" t="s">
        <v>78</v>
      </c>
      <c r="BK188" s="100">
        <f t="shared" si="9"/>
        <v>0</v>
      </c>
      <c r="BL188" s="8" t="s">
        <v>135</v>
      </c>
      <c r="BM188" s="99" t="s">
        <v>283</v>
      </c>
    </row>
    <row r="189" spans="1:65" s="20" customFormat="1" ht="16.5" customHeight="1">
      <c r="A189" s="18"/>
      <c r="B189" s="2"/>
      <c r="C189" s="147">
        <v>29</v>
      </c>
      <c r="D189" s="147" t="s">
        <v>220</v>
      </c>
      <c r="E189" s="148" t="s">
        <v>284</v>
      </c>
      <c r="F189" s="149" t="s">
        <v>285</v>
      </c>
      <c r="G189" s="150" t="s">
        <v>264</v>
      </c>
      <c r="H189" s="151">
        <v>2</v>
      </c>
      <c r="I189" s="4">
        <v>0</v>
      </c>
      <c r="J189" s="158">
        <f t="shared" si="0"/>
        <v>0</v>
      </c>
      <c r="K189" s="149" t="s">
        <v>140</v>
      </c>
      <c r="L189" s="119"/>
      <c r="M189" s="120" t="s">
        <v>1</v>
      </c>
      <c r="N189" s="121" t="s">
        <v>35</v>
      </c>
      <c r="O189" s="97">
        <v>0</v>
      </c>
      <c r="P189" s="97">
        <f t="shared" si="1"/>
        <v>0</v>
      </c>
      <c r="Q189" s="97">
        <v>3.0000000000000001E-3</v>
      </c>
      <c r="R189" s="97">
        <f t="shared" si="2"/>
        <v>6.0000000000000001E-3</v>
      </c>
      <c r="S189" s="97">
        <v>0</v>
      </c>
      <c r="T189" s="98">
        <f t="shared" si="3"/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99" t="s">
        <v>174</v>
      </c>
      <c r="AT189" s="99" t="s">
        <v>220</v>
      </c>
      <c r="AU189" s="99" t="s">
        <v>80</v>
      </c>
      <c r="AY189" s="8" t="s">
        <v>129</v>
      </c>
      <c r="BE189" s="100">
        <f t="shared" si="4"/>
        <v>0</v>
      </c>
      <c r="BF189" s="100">
        <f t="shared" si="5"/>
        <v>0</v>
      </c>
      <c r="BG189" s="100">
        <f t="shared" si="6"/>
        <v>0</v>
      </c>
      <c r="BH189" s="100">
        <f t="shared" si="7"/>
        <v>0</v>
      </c>
      <c r="BI189" s="100">
        <f t="shared" si="8"/>
        <v>0</v>
      </c>
      <c r="BJ189" s="8" t="s">
        <v>78</v>
      </c>
      <c r="BK189" s="100">
        <f t="shared" si="9"/>
        <v>0</v>
      </c>
      <c r="BL189" s="8" t="s">
        <v>135</v>
      </c>
      <c r="BM189" s="99" t="s">
        <v>286</v>
      </c>
    </row>
    <row r="190" spans="1:65" s="20" customFormat="1" ht="16.5" customHeight="1">
      <c r="A190" s="18"/>
      <c r="B190" s="2"/>
      <c r="C190" s="130">
        <v>30</v>
      </c>
      <c r="D190" s="147" t="s">
        <v>220</v>
      </c>
      <c r="E190" s="148" t="s">
        <v>288</v>
      </c>
      <c r="F190" s="149" t="s">
        <v>289</v>
      </c>
      <c r="G190" s="150" t="s">
        <v>264</v>
      </c>
      <c r="H190" s="151">
        <v>2</v>
      </c>
      <c r="I190" s="4">
        <v>0</v>
      </c>
      <c r="J190" s="158">
        <f t="shared" si="0"/>
        <v>0</v>
      </c>
      <c r="K190" s="149" t="s">
        <v>140</v>
      </c>
      <c r="L190" s="119"/>
      <c r="M190" s="120" t="s">
        <v>1</v>
      </c>
      <c r="N190" s="121" t="s">
        <v>35</v>
      </c>
      <c r="O190" s="97">
        <v>0</v>
      </c>
      <c r="P190" s="97">
        <f t="shared" si="1"/>
        <v>0</v>
      </c>
      <c r="Q190" s="97">
        <v>3.5E-4</v>
      </c>
      <c r="R190" s="97">
        <f t="shared" si="2"/>
        <v>6.9999999999999999E-4</v>
      </c>
      <c r="S190" s="97">
        <v>0</v>
      </c>
      <c r="T190" s="98">
        <f t="shared" si="3"/>
        <v>0</v>
      </c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R190" s="99" t="s">
        <v>174</v>
      </c>
      <c r="AT190" s="99" t="s">
        <v>220</v>
      </c>
      <c r="AU190" s="99" t="s">
        <v>80</v>
      </c>
      <c r="AY190" s="8" t="s">
        <v>129</v>
      </c>
      <c r="BE190" s="100">
        <f t="shared" si="4"/>
        <v>0</v>
      </c>
      <c r="BF190" s="100">
        <f t="shared" si="5"/>
        <v>0</v>
      </c>
      <c r="BG190" s="100">
        <f t="shared" si="6"/>
        <v>0</v>
      </c>
      <c r="BH190" s="100">
        <f t="shared" si="7"/>
        <v>0</v>
      </c>
      <c r="BI190" s="100">
        <f t="shared" si="8"/>
        <v>0</v>
      </c>
      <c r="BJ190" s="8" t="s">
        <v>78</v>
      </c>
      <c r="BK190" s="100">
        <f t="shared" si="9"/>
        <v>0</v>
      </c>
      <c r="BL190" s="8" t="s">
        <v>135</v>
      </c>
      <c r="BM190" s="99" t="s">
        <v>290</v>
      </c>
    </row>
    <row r="191" spans="1:65" s="20" customFormat="1" ht="16.5" customHeight="1">
      <c r="A191" s="18"/>
      <c r="B191" s="2"/>
      <c r="C191" s="147">
        <v>31</v>
      </c>
      <c r="D191" s="147" t="s">
        <v>220</v>
      </c>
      <c r="E191" s="148" t="s">
        <v>291</v>
      </c>
      <c r="F191" s="149" t="s">
        <v>292</v>
      </c>
      <c r="G191" s="150" t="s">
        <v>264</v>
      </c>
      <c r="H191" s="151">
        <v>2</v>
      </c>
      <c r="I191" s="4">
        <v>0</v>
      </c>
      <c r="J191" s="158">
        <f t="shared" si="0"/>
        <v>0</v>
      </c>
      <c r="K191" s="149" t="s">
        <v>140</v>
      </c>
      <c r="L191" s="119"/>
      <c r="M191" s="120" t="s">
        <v>1</v>
      </c>
      <c r="N191" s="121" t="s">
        <v>35</v>
      </c>
      <c r="O191" s="97">
        <v>0</v>
      </c>
      <c r="P191" s="97">
        <f t="shared" si="1"/>
        <v>0</v>
      </c>
      <c r="Q191" s="97">
        <v>1E-4</v>
      </c>
      <c r="R191" s="97">
        <f t="shared" si="2"/>
        <v>2.0000000000000001E-4</v>
      </c>
      <c r="S191" s="97">
        <v>0</v>
      </c>
      <c r="T191" s="98">
        <f t="shared" si="3"/>
        <v>0</v>
      </c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R191" s="99" t="s">
        <v>174</v>
      </c>
      <c r="AT191" s="99" t="s">
        <v>220</v>
      </c>
      <c r="AU191" s="99" t="s">
        <v>80</v>
      </c>
      <c r="AY191" s="8" t="s">
        <v>129</v>
      </c>
      <c r="BE191" s="100">
        <f t="shared" si="4"/>
        <v>0</v>
      </c>
      <c r="BF191" s="100">
        <f t="shared" si="5"/>
        <v>0</v>
      </c>
      <c r="BG191" s="100">
        <f t="shared" si="6"/>
        <v>0</v>
      </c>
      <c r="BH191" s="100">
        <f t="shared" si="7"/>
        <v>0</v>
      </c>
      <c r="BI191" s="100">
        <f t="shared" si="8"/>
        <v>0</v>
      </c>
      <c r="BJ191" s="8" t="s">
        <v>78</v>
      </c>
      <c r="BK191" s="100">
        <f t="shared" si="9"/>
        <v>0</v>
      </c>
      <c r="BL191" s="8" t="s">
        <v>135</v>
      </c>
      <c r="BM191" s="99" t="s">
        <v>293</v>
      </c>
    </row>
    <row r="192" spans="1:65" s="20" customFormat="1" ht="21.75" customHeight="1">
      <c r="A192" s="18"/>
      <c r="B192" s="2"/>
      <c r="C192" s="130">
        <v>32</v>
      </c>
      <c r="D192" s="130" t="s">
        <v>131</v>
      </c>
      <c r="E192" s="131" t="s">
        <v>294</v>
      </c>
      <c r="F192" s="132" t="s">
        <v>295</v>
      </c>
      <c r="G192" s="133" t="s">
        <v>139</v>
      </c>
      <c r="H192" s="134">
        <v>194</v>
      </c>
      <c r="I192" s="3">
        <v>0</v>
      </c>
      <c r="J192" s="157">
        <f t="shared" si="0"/>
        <v>0</v>
      </c>
      <c r="K192" s="132" t="s">
        <v>140</v>
      </c>
      <c r="L192" s="2"/>
      <c r="M192" s="95" t="s">
        <v>1</v>
      </c>
      <c r="N192" s="96" t="s">
        <v>35</v>
      </c>
      <c r="O192" s="97">
        <v>0.26800000000000002</v>
      </c>
      <c r="P192" s="97">
        <f t="shared" si="1"/>
        <v>51.992000000000004</v>
      </c>
      <c r="Q192" s="97">
        <v>0.15540000000000001</v>
      </c>
      <c r="R192" s="97">
        <f t="shared" si="2"/>
        <v>30.147600000000001</v>
      </c>
      <c r="S192" s="97">
        <v>0</v>
      </c>
      <c r="T192" s="98">
        <f t="shared" si="3"/>
        <v>0</v>
      </c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R192" s="99" t="s">
        <v>135</v>
      </c>
      <c r="AT192" s="99" t="s">
        <v>131</v>
      </c>
      <c r="AU192" s="99" t="s">
        <v>80</v>
      </c>
      <c r="AY192" s="8" t="s">
        <v>129</v>
      </c>
      <c r="BE192" s="100">
        <f t="shared" si="4"/>
        <v>0</v>
      </c>
      <c r="BF192" s="100">
        <f t="shared" si="5"/>
        <v>0</v>
      </c>
      <c r="BG192" s="100">
        <f t="shared" si="6"/>
        <v>0</v>
      </c>
      <c r="BH192" s="100">
        <f t="shared" si="7"/>
        <v>0</v>
      </c>
      <c r="BI192" s="100">
        <f t="shared" si="8"/>
        <v>0</v>
      </c>
      <c r="BJ192" s="8" t="s">
        <v>78</v>
      </c>
      <c r="BK192" s="100">
        <f t="shared" si="9"/>
        <v>0</v>
      </c>
      <c r="BL192" s="8" t="s">
        <v>135</v>
      </c>
      <c r="BM192" s="99" t="s">
        <v>296</v>
      </c>
    </row>
    <row r="193" spans="1:65" s="101" customFormat="1">
      <c r="B193" s="102"/>
      <c r="C193" s="135"/>
      <c r="D193" s="136" t="s">
        <v>149</v>
      </c>
      <c r="E193" s="137" t="s">
        <v>1</v>
      </c>
      <c r="F193" s="138" t="s">
        <v>297</v>
      </c>
      <c r="G193" s="135"/>
      <c r="H193" s="139">
        <v>194</v>
      </c>
      <c r="J193" s="135"/>
      <c r="K193" s="135"/>
      <c r="L193" s="102"/>
      <c r="M193" s="104"/>
      <c r="N193" s="105"/>
      <c r="O193" s="105"/>
      <c r="P193" s="105"/>
      <c r="Q193" s="105"/>
      <c r="R193" s="105"/>
      <c r="S193" s="105"/>
      <c r="T193" s="106"/>
      <c r="AT193" s="103" t="s">
        <v>149</v>
      </c>
      <c r="AU193" s="103" t="s">
        <v>80</v>
      </c>
      <c r="AV193" s="101" t="s">
        <v>80</v>
      </c>
      <c r="AW193" s="101" t="s">
        <v>27</v>
      </c>
      <c r="AX193" s="101" t="s">
        <v>78</v>
      </c>
      <c r="AY193" s="103" t="s">
        <v>129</v>
      </c>
    </row>
    <row r="194" spans="1:65" s="20" customFormat="1" ht="16.5" customHeight="1">
      <c r="A194" s="18"/>
      <c r="B194" s="2"/>
      <c r="C194" s="147">
        <v>33</v>
      </c>
      <c r="D194" s="147" t="s">
        <v>220</v>
      </c>
      <c r="E194" s="148" t="s">
        <v>298</v>
      </c>
      <c r="F194" s="149" t="s">
        <v>299</v>
      </c>
      <c r="G194" s="150" t="s">
        <v>139</v>
      </c>
      <c r="H194" s="151">
        <v>168</v>
      </c>
      <c r="I194" s="4">
        <v>0</v>
      </c>
      <c r="J194" s="158">
        <f>ROUND(I194*H194,2)</f>
        <v>0</v>
      </c>
      <c r="K194" s="149" t="s">
        <v>140</v>
      </c>
      <c r="L194" s="119"/>
      <c r="M194" s="120" t="s">
        <v>1</v>
      </c>
      <c r="N194" s="121" t="s">
        <v>35</v>
      </c>
      <c r="O194" s="97">
        <v>0</v>
      </c>
      <c r="P194" s="97">
        <f>O194*H194</f>
        <v>0</v>
      </c>
      <c r="Q194" s="97">
        <v>0.08</v>
      </c>
      <c r="R194" s="97">
        <f>Q194*H194</f>
        <v>13.44</v>
      </c>
      <c r="S194" s="97">
        <v>0</v>
      </c>
      <c r="T194" s="98">
        <f>S194*H194</f>
        <v>0</v>
      </c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R194" s="99" t="s">
        <v>174</v>
      </c>
      <c r="AT194" s="99" t="s">
        <v>220</v>
      </c>
      <c r="AU194" s="99" t="s">
        <v>80</v>
      </c>
      <c r="AY194" s="8" t="s">
        <v>129</v>
      </c>
      <c r="BE194" s="100">
        <f>IF(N194="základní",J194,0)</f>
        <v>0</v>
      </c>
      <c r="BF194" s="100">
        <f>IF(N194="snížená",J194,0)</f>
        <v>0</v>
      </c>
      <c r="BG194" s="100">
        <f>IF(N194="zákl. přenesená",J194,0)</f>
        <v>0</v>
      </c>
      <c r="BH194" s="100">
        <f>IF(N194="sníž. přenesená",J194,0)</f>
        <v>0</v>
      </c>
      <c r="BI194" s="100">
        <f>IF(N194="nulová",J194,0)</f>
        <v>0</v>
      </c>
      <c r="BJ194" s="8" t="s">
        <v>78</v>
      </c>
      <c r="BK194" s="100">
        <f>ROUND(I194*H194,2)</f>
        <v>0</v>
      </c>
      <c r="BL194" s="8" t="s">
        <v>135</v>
      </c>
      <c r="BM194" s="99" t="s">
        <v>300</v>
      </c>
    </row>
    <row r="195" spans="1:65" s="101" customFormat="1">
      <c r="B195" s="102"/>
      <c r="C195" s="135"/>
      <c r="D195" s="136" t="s">
        <v>149</v>
      </c>
      <c r="E195" s="135"/>
      <c r="F195" s="138" t="s">
        <v>301</v>
      </c>
      <c r="G195" s="135"/>
      <c r="H195" s="139">
        <v>168</v>
      </c>
      <c r="J195" s="135"/>
      <c r="K195" s="135"/>
      <c r="L195" s="102"/>
      <c r="M195" s="104"/>
      <c r="N195" s="105"/>
      <c r="O195" s="105"/>
      <c r="P195" s="105"/>
      <c r="Q195" s="105"/>
      <c r="R195" s="105"/>
      <c r="S195" s="105"/>
      <c r="T195" s="106"/>
      <c r="AT195" s="103" t="s">
        <v>149</v>
      </c>
      <c r="AU195" s="103" t="s">
        <v>80</v>
      </c>
      <c r="AV195" s="101" t="s">
        <v>80</v>
      </c>
      <c r="AW195" s="101" t="s">
        <v>3</v>
      </c>
      <c r="AX195" s="101" t="s">
        <v>78</v>
      </c>
      <c r="AY195" s="103" t="s">
        <v>129</v>
      </c>
    </row>
    <row r="196" spans="1:65" s="20" customFormat="1" ht="21.75" customHeight="1">
      <c r="A196" s="18"/>
      <c r="B196" s="2"/>
      <c r="C196" s="147">
        <v>34</v>
      </c>
      <c r="D196" s="147" t="s">
        <v>220</v>
      </c>
      <c r="E196" s="148" t="s">
        <v>302</v>
      </c>
      <c r="F196" s="149" t="s">
        <v>303</v>
      </c>
      <c r="G196" s="150" t="s">
        <v>139</v>
      </c>
      <c r="H196" s="151">
        <v>25.2</v>
      </c>
      <c r="I196" s="4">
        <v>0</v>
      </c>
      <c r="J196" s="158">
        <f>ROUND(I196*H196,2)</f>
        <v>0</v>
      </c>
      <c r="K196" s="149" t="s">
        <v>140</v>
      </c>
      <c r="L196" s="119"/>
      <c r="M196" s="120" t="s">
        <v>1</v>
      </c>
      <c r="N196" s="121" t="s">
        <v>35</v>
      </c>
      <c r="O196" s="97">
        <v>0</v>
      </c>
      <c r="P196" s="97">
        <f>O196*H196</f>
        <v>0</v>
      </c>
      <c r="Q196" s="97">
        <v>4.8300000000000003E-2</v>
      </c>
      <c r="R196" s="97">
        <f>Q196*H196</f>
        <v>1.21716</v>
      </c>
      <c r="S196" s="97">
        <v>0</v>
      </c>
      <c r="T196" s="98">
        <f>S196*H196</f>
        <v>0</v>
      </c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R196" s="99" t="s">
        <v>174</v>
      </c>
      <c r="AT196" s="99" t="s">
        <v>220</v>
      </c>
      <c r="AU196" s="99" t="s">
        <v>80</v>
      </c>
      <c r="AY196" s="8" t="s">
        <v>129</v>
      </c>
      <c r="BE196" s="100">
        <f>IF(N196="základní",J196,0)</f>
        <v>0</v>
      </c>
      <c r="BF196" s="100">
        <f>IF(N196="snížená",J196,0)</f>
        <v>0</v>
      </c>
      <c r="BG196" s="100">
        <f>IF(N196="zákl. přenesená",J196,0)</f>
        <v>0</v>
      </c>
      <c r="BH196" s="100">
        <f>IF(N196="sníž. přenesená",J196,0)</f>
        <v>0</v>
      </c>
      <c r="BI196" s="100">
        <f>IF(N196="nulová",J196,0)</f>
        <v>0</v>
      </c>
      <c r="BJ196" s="8" t="s">
        <v>78</v>
      </c>
      <c r="BK196" s="100">
        <f>ROUND(I196*H196,2)</f>
        <v>0</v>
      </c>
      <c r="BL196" s="8" t="s">
        <v>135</v>
      </c>
      <c r="BM196" s="99" t="s">
        <v>304</v>
      </c>
    </row>
    <row r="197" spans="1:65" s="101" customFormat="1">
      <c r="B197" s="102"/>
      <c r="C197" s="135"/>
      <c r="D197" s="136" t="s">
        <v>149</v>
      </c>
      <c r="E197" s="135"/>
      <c r="F197" s="138" t="s">
        <v>305</v>
      </c>
      <c r="G197" s="135"/>
      <c r="H197" s="139">
        <v>25.2</v>
      </c>
      <c r="J197" s="135"/>
      <c r="K197" s="135"/>
      <c r="L197" s="102"/>
      <c r="M197" s="104"/>
      <c r="N197" s="105"/>
      <c r="O197" s="105"/>
      <c r="P197" s="105"/>
      <c r="Q197" s="105"/>
      <c r="R197" s="105"/>
      <c r="S197" s="105"/>
      <c r="T197" s="106"/>
      <c r="AT197" s="103" t="s">
        <v>149</v>
      </c>
      <c r="AU197" s="103" t="s">
        <v>80</v>
      </c>
      <c r="AV197" s="101" t="s">
        <v>80</v>
      </c>
      <c r="AW197" s="101" t="s">
        <v>3</v>
      </c>
      <c r="AX197" s="101" t="s">
        <v>78</v>
      </c>
      <c r="AY197" s="103" t="s">
        <v>129</v>
      </c>
    </row>
    <row r="198" spans="1:65" s="20" customFormat="1" ht="21.75" customHeight="1">
      <c r="A198" s="18"/>
      <c r="B198" s="2"/>
      <c r="C198" s="147">
        <v>35</v>
      </c>
      <c r="D198" s="147" t="s">
        <v>220</v>
      </c>
      <c r="E198" s="148" t="s">
        <v>306</v>
      </c>
      <c r="F198" s="149" t="s">
        <v>307</v>
      </c>
      <c r="G198" s="150" t="s">
        <v>139</v>
      </c>
      <c r="H198" s="151">
        <v>10.5</v>
      </c>
      <c r="I198" s="4">
        <v>0</v>
      </c>
      <c r="J198" s="158">
        <f>ROUND(I198*H198,2)</f>
        <v>0</v>
      </c>
      <c r="K198" s="149" t="s">
        <v>140</v>
      </c>
      <c r="L198" s="119"/>
      <c r="M198" s="120" t="s">
        <v>1</v>
      </c>
      <c r="N198" s="121" t="s">
        <v>35</v>
      </c>
      <c r="O198" s="97">
        <v>0</v>
      </c>
      <c r="P198" s="97">
        <f>O198*H198</f>
        <v>0</v>
      </c>
      <c r="Q198" s="97">
        <v>6.5670000000000006E-2</v>
      </c>
      <c r="R198" s="97">
        <f>Q198*H198</f>
        <v>0.68953500000000001</v>
      </c>
      <c r="S198" s="97">
        <v>0</v>
      </c>
      <c r="T198" s="98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99" t="s">
        <v>174</v>
      </c>
      <c r="AT198" s="99" t="s">
        <v>220</v>
      </c>
      <c r="AU198" s="99" t="s">
        <v>80</v>
      </c>
      <c r="AY198" s="8" t="s">
        <v>129</v>
      </c>
      <c r="BE198" s="100">
        <f>IF(N198="základní",J198,0)</f>
        <v>0</v>
      </c>
      <c r="BF198" s="100">
        <f>IF(N198="snížená",J198,0)</f>
        <v>0</v>
      </c>
      <c r="BG198" s="100">
        <f>IF(N198="zákl. přenesená",J198,0)</f>
        <v>0</v>
      </c>
      <c r="BH198" s="100">
        <f>IF(N198="sníž. přenesená",J198,0)</f>
        <v>0</v>
      </c>
      <c r="BI198" s="100">
        <f>IF(N198="nulová",J198,0)</f>
        <v>0</v>
      </c>
      <c r="BJ198" s="8" t="s">
        <v>78</v>
      </c>
      <c r="BK198" s="100">
        <f>ROUND(I198*H198,2)</f>
        <v>0</v>
      </c>
      <c r="BL198" s="8" t="s">
        <v>135</v>
      </c>
      <c r="BM198" s="99" t="s">
        <v>308</v>
      </c>
    </row>
    <row r="199" spans="1:65" s="101" customFormat="1">
      <c r="B199" s="102"/>
      <c r="C199" s="135"/>
      <c r="D199" s="136" t="s">
        <v>149</v>
      </c>
      <c r="E199" s="137" t="s">
        <v>1</v>
      </c>
      <c r="F199" s="138" t="s">
        <v>309</v>
      </c>
      <c r="G199" s="135"/>
      <c r="H199" s="139">
        <v>10</v>
      </c>
      <c r="J199" s="135"/>
      <c r="K199" s="135"/>
      <c r="L199" s="102"/>
      <c r="M199" s="104"/>
      <c r="N199" s="105"/>
      <c r="O199" s="105"/>
      <c r="P199" s="105"/>
      <c r="Q199" s="105"/>
      <c r="R199" s="105"/>
      <c r="S199" s="105"/>
      <c r="T199" s="106"/>
      <c r="AT199" s="103" t="s">
        <v>149</v>
      </c>
      <c r="AU199" s="103" t="s">
        <v>80</v>
      </c>
      <c r="AV199" s="101" t="s">
        <v>80</v>
      </c>
      <c r="AW199" s="101" t="s">
        <v>27</v>
      </c>
      <c r="AX199" s="101" t="s">
        <v>78</v>
      </c>
      <c r="AY199" s="103" t="s">
        <v>129</v>
      </c>
    </row>
    <row r="200" spans="1:65" s="101" customFormat="1">
      <c r="B200" s="102"/>
      <c r="C200" s="135"/>
      <c r="D200" s="136" t="s">
        <v>149</v>
      </c>
      <c r="E200" s="135"/>
      <c r="F200" s="138" t="s">
        <v>310</v>
      </c>
      <c r="G200" s="135"/>
      <c r="H200" s="139">
        <v>10.5</v>
      </c>
      <c r="J200" s="135"/>
      <c r="K200" s="135"/>
      <c r="L200" s="102"/>
      <c r="M200" s="104"/>
      <c r="N200" s="105"/>
      <c r="O200" s="105"/>
      <c r="P200" s="105"/>
      <c r="Q200" s="105"/>
      <c r="R200" s="105"/>
      <c r="S200" s="105"/>
      <c r="T200" s="106"/>
      <c r="AT200" s="103" t="s">
        <v>149</v>
      </c>
      <c r="AU200" s="103" t="s">
        <v>80</v>
      </c>
      <c r="AV200" s="101" t="s">
        <v>80</v>
      </c>
      <c r="AW200" s="101" t="s">
        <v>3</v>
      </c>
      <c r="AX200" s="101" t="s">
        <v>78</v>
      </c>
      <c r="AY200" s="103" t="s">
        <v>129</v>
      </c>
    </row>
    <row r="201" spans="1:65" s="20" customFormat="1" ht="21.75" customHeight="1">
      <c r="A201" s="18"/>
      <c r="B201" s="2"/>
      <c r="C201" s="130">
        <v>36</v>
      </c>
      <c r="D201" s="130" t="s">
        <v>131</v>
      </c>
      <c r="E201" s="131" t="s">
        <v>311</v>
      </c>
      <c r="F201" s="132" t="s">
        <v>312</v>
      </c>
      <c r="G201" s="133" t="s">
        <v>139</v>
      </c>
      <c r="H201" s="134">
        <v>4.5999999999999996</v>
      </c>
      <c r="I201" s="3">
        <v>0</v>
      </c>
      <c r="J201" s="157">
        <f>ROUND(I201*H201,2)</f>
        <v>0</v>
      </c>
      <c r="K201" s="132" t="s">
        <v>140</v>
      </c>
      <c r="L201" s="2"/>
      <c r="M201" s="95" t="s">
        <v>1</v>
      </c>
      <c r="N201" s="96" t="s">
        <v>35</v>
      </c>
      <c r="O201" s="97">
        <v>0.216</v>
      </c>
      <c r="P201" s="97">
        <f>O201*H201</f>
        <v>0.99359999999999993</v>
      </c>
      <c r="Q201" s="97">
        <v>0.1295</v>
      </c>
      <c r="R201" s="97">
        <f>Q201*H201</f>
        <v>0.59570000000000001</v>
      </c>
      <c r="S201" s="97">
        <v>0</v>
      </c>
      <c r="T201" s="98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99" t="s">
        <v>135</v>
      </c>
      <c r="AT201" s="99" t="s">
        <v>131</v>
      </c>
      <c r="AU201" s="99" t="s">
        <v>80</v>
      </c>
      <c r="AY201" s="8" t="s">
        <v>129</v>
      </c>
      <c r="BE201" s="100">
        <f>IF(N201="základní",J201,0)</f>
        <v>0</v>
      </c>
      <c r="BF201" s="100">
        <f>IF(N201="snížená",J201,0)</f>
        <v>0</v>
      </c>
      <c r="BG201" s="100">
        <f>IF(N201="zákl. přenesená",J201,0)</f>
        <v>0</v>
      </c>
      <c r="BH201" s="100">
        <f>IF(N201="sníž. přenesená",J201,0)</f>
        <v>0</v>
      </c>
      <c r="BI201" s="100">
        <f>IF(N201="nulová",J201,0)</f>
        <v>0</v>
      </c>
      <c r="BJ201" s="8" t="s">
        <v>78</v>
      </c>
      <c r="BK201" s="100">
        <f>ROUND(I201*H201,2)</f>
        <v>0</v>
      </c>
      <c r="BL201" s="8" t="s">
        <v>135</v>
      </c>
      <c r="BM201" s="99" t="s">
        <v>313</v>
      </c>
    </row>
    <row r="202" spans="1:65" s="20" customFormat="1" ht="16.5" customHeight="1">
      <c r="A202" s="18"/>
      <c r="B202" s="2"/>
      <c r="C202" s="147">
        <v>37</v>
      </c>
      <c r="D202" s="147" t="s">
        <v>220</v>
      </c>
      <c r="E202" s="148" t="s">
        <v>314</v>
      </c>
      <c r="F202" s="149" t="s">
        <v>315</v>
      </c>
      <c r="G202" s="150" t="s">
        <v>139</v>
      </c>
      <c r="H202" s="151">
        <v>5</v>
      </c>
      <c r="I202" s="4">
        <v>0</v>
      </c>
      <c r="J202" s="158">
        <f>ROUND(I202*H202,2)</f>
        <v>0</v>
      </c>
      <c r="K202" s="149" t="s">
        <v>140</v>
      </c>
      <c r="L202" s="119"/>
      <c r="M202" s="120" t="s">
        <v>1</v>
      </c>
      <c r="N202" s="121" t="s">
        <v>35</v>
      </c>
      <c r="O202" s="97">
        <v>0</v>
      </c>
      <c r="P202" s="97">
        <f>O202*H202</f>
        <v>0</v>
      </c>
      <c r="Q202" s="97">
        <v>5.6120000000000003E-2</v>
      </c>
      <c r="R202" s="97">
        <f>Q202*H202</f>
        <v>0.28060000000000002</v>
      </c>
      <c r="S202" s="97">
        <v>0</v>
      </c>
      <c r="T202" s="98">
        <f>S202*H202</f>
        <v>0</v>
      </c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R202" s="99" t="s">
        <v>174</v>
      </c>
      <c r="AT202" s="99" t="s">
        <v>220</v>
      </c>
      <c r="AU202" s="99" t="s">
        <v>80</v>
      </c>
      <c r="AY202" s="8" t="s">
        <v>129</v>
      </c>
      <c r="BE202" s="100">
        <f>IF(N202="základní",J202,0)</f>
        <v>0</v>
      </c>
      <c r="BF202" s="100">
        <f>IF(N202="snížená",J202,0)</f>
        <v>0</v>
      </c>
      <c r="BG202" s="100">
        <f>IF(N202="zákl. přenesená",J202,0)</f>
        <v>0</v>
      </c>
      <c r="BH202" s="100">
        <f>IF(N202="sníž. přenesená",J202,0)</f>
        <v>0</v>
      </c>
      <c r="BI202" s="100">
        <f>IF(N202="nulová",J202,0)</f>
        <v>0</v>
      </c>
      <c r="BJ202" s="8" t="s">
        <v>78</v>
      </c>
      <c r="BK202" s="100">
        <f>ROUND(I202*H202,2)</f>
        <v>0</v>
      </c>
      <c r="BL202" s="8" t="s">
        <v>135</v>
      </c>
      <c r="BM202" s="99" t="s">
        <v>316</v>
      </c>
    </row>
    <row r="203" spans="1:65" s="20" customFormat="1" ht="21.75" customHeight="1">
      <c r="A203" s="18"/>
      <c r="B203" s="2"/>
      <c r="C203" s="130">
        <v>38</v>
      </c>
      <c r="D203" s="130" t="s">
        <v>131</v>
      </c>
      <c r="E203" s="131" t="s">
        <v>317</v>
      </c>
      <c r="F203" s="132" t="s">
        <v>318</v>
      </c>
      <c r="G203" s="133" t="s">
        <v>155</v>
      </c>
      <c r="H203" s="134">
        <v>13.233000000000001</v>
      </c>
      <c r="I203" s="3">
        <v>0</v>
      </c>
      <c r="J203" s="157">
        <f>ROUND(I203*H203,2)</f>
        <v>0</v>
      </c>
      <c r="K203" s="132" t="s">
        <v>140</v>
      </c>
      <c r="L203" s="2"/>
      <c r="M203" s="95" t="s">
        <v>1</v>
      </c>
      <c r="N203" s="96" t="s">
        <v>35</v>
      </c>
      <c r="O203" s="97">
        <v>1.4419999999999999</v>
      </c>
      <c r="P203" s="97">
        <f>O203*H203</f>
        <v>19.081986000000001</v>
      </c>
      <c r="Q203" s="97">
        <v>2.2563399999999998</v>
      </c>
      <c r="R203" s="97">
        <f>Q203*H203</f>
        <v>29.858147219999999</v>
      </c>
      <c r="S203" s="97">
        <v>0</v>
      </c>
      <c r="T203" s="98">
        <f>S203*H203</f>
        <v>0</v>
      </c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R203" s="99" t="s">
        <v>135</v>
      </c>
      <c r="AT203" s="99" t="s">
        <v>131</v>
      </c>
      <c r="AU203" s="99" t="s">
        <v>80</v>
      </c>
      <c r="AY203" s="8" t="s">
        <v>129</v>
      </c>
      <c r="BE203" s="100">
        <f>IF(N203="základní",J203,0)</f>
        <v>0</v>
      </c>
      <c r="BF203" s="100">
        <f>IF(N203="snížená",J203,0)</f>
        <v>0</v>
      </c>
      <c r="BG203" s="100">
        <f>IF(N203="zákl. přenesená",J203,0)</f>
        <v>0</v>
      </c>
      <c r="BH203" s="100">
        <f>IF(N203="sníž. přenesená",J203,0)</f>
        <v>0</v>
      </c>
      <c r="BI203" s="100">
        <f>IF(N203="nulová",J203,0)</f>
        <v>0</v>
      </c>
      <c r="BJ203" s="8" t="s">
        <v>78</v>
      </c>
      <c r="BK203" s="100">
        <f>ROUND(I203*H203,2)</f>
        <v>0</v>
      </c>
      <c r="BL203" s="8" t="s">
        <v>135</v>
      </c>
      <c r="BM203" s="99" t="s">
        <v>319</v>
      </c>
    </row>
    <row r="204" spans="1:65" s="101" customFormat="1">
      <c r="B204" s="102"/>
      <c r="C204" s="135"/>
      <c r="D204" s="136" t="s">
        <v>149</v>
      </c>
      <c r="E204" s="137" t="s">
        <v>1</v>
      </c>
      <c r="F204" s="138" t="s">
        <v>320</v>
      </c>
      <c r="G204" s="135"/>
      <c r="H204" s="139">
        <v>13.095000000000001</v>
      </c>
      <c r="J204" s="135"/>
      <c r="K204" s="135"/>
      <c r="L204" s="102"/>
      <c r="M204" s="104"/>
      <c r="N204" s="105"/>
      <c r="O204" s="105"/>
      <c r="P204" s="105"/>
      <c r="Q204" s="105"/>
      <c r="R204" s="105"/>
      <c r="S204" s="105"/>
      <c r="T204" s="106"/>
      <c r="AT204" s="103" t="s">
        <v>149</v>
      </c>
      <c r="AU204" s="103" t="s">
        <v>80</v>
      </c>
      <c r="AV204" s="101" t="s">
        <v>80</v>
      </c>
      <c r="AW204" s="101" t="s">
        <v>27</v>
      </c>
      <c r="AX204" s="101" t="s">
        <v>70</v>
      </c>
      <c r="AY204" s="103" t="s">
        <v>129</v>
      </c>
    </row>
    <row r="205" spans="1:65" s="101" customFormat="1">
      <c r="B205" s="102"/>
      <c r="C205" s="135"/>
      <c r="D205" s="136" t="s">
        <v>149</v>
      </c>
      <c r="E205" s="137" t="s">
        <v>1</v>
      </c>
      <c r="F205" s="138" t="s">
        <v>321</v>
      </c>
      <c r="G205" s="135"/>
      <c r="H205" s="139">
        <v>0.13800000000000001</v>
      </c>
      <c r="J205" s="135"/>
      <c r="K205" s="135"/>
      <c r="L205" s="102"/>
      <c r="M205" s="104"/>
      <c r="N205" s="105"/>
      <c r="O205" s="105"/>
      <c r="P205" s="105"/>
      <c r="Q205" s="105"/>
      <c r="R205" s="105"/>
      <c r="S205" s="105"/>
      <c r="T205" s="106"/>
      <c r="AT205" s="103" t="s">
        <v>149</v>
      </c>
      <c r="AU205" s="103" t="s">
        <v>80</v>
      </c>
      <c r="AV205" s="101" t="s">
        <v>80</v>
      </c>
      <c r="AW205" s="101" t="s">
        <v>27</v>
      </c>
      <c r="AX205" s="101" t="s">
        <v>70</v>
      </c>
      <c r="AY205" s="103" t="s">
        <v>129</v>
      </c>
    </row>
    <row r="206" spans="1:65" s="113" customFormat="1">
      <c r="B206" s="114"/>
      <c r="C206" s="143"/>
      <c r="D206" s="136" t="s">
        <v>149</v>
      </c>
      <c r="E206" s="144" t="s">
        <v>1</v>
      </c>
      <c r="F206" s="145" t="s">
        <v>160</v>
      </c>
      <c r="G206" s="143"/>
      <c r="H206" s="146">
        <v>13.233000000000001</v>
      </c>
      <c r="J206" s="143"/>
      <c r="K206" s="143"/>
      <c r="L206" s="114"/>
      <c r="M206" s="116"/>
      <c r="N206" s="117"/>
      <c r="O206" s="117"/>
      <c r="P206" s="117"/>
      <c r="Q206" s="117"/>
      <c r="R206" s="117"/>
      <c r="S206" s="117"/>
      <c r="T206" s="118"/>
      <c r="AT206" s="115" t="s">
        <v>149</v>
      </c>
      <c r="AU206" s="115" t="s">
        <v>80</v>
      </c>
      <c r="AV206" s="113" t="s">
        <v>135</v>
      </c>
      <c r="AW206" s="113" t="s">
        <v>27</v>
      </c>
      <c r="AX206" s="113" t="s">
        <v>78</v>
      </c>
      <c r="AY206" s="115" t="s">
        <v>129</v>
      </c>
    </row>
    <row r="207" spans="1:65" s="86" customFormat="1" ht="22.9" customHeight="1">
      <c r="B207" s="87"/>
      <c r="C207" s="126"/>
      <c r="D207" s="127" t="s">
        <v>69</v>
      </c>
      <c r="E207" s="129" t="s">
        <v>322</v>
      </c>
      <c r="F207" s="129" t="s">
        <v>323</v>
      </c>
      <c r="G207" s="126"/>
      <c r="H207" s="126"/>
      <c r="J207" s="156">
        <f>BK207</f>
        <v>0</v>
      </c>
      <c r="K207" s="126"/>
      <c r="L207" s="87"/>
      <c r="M207" s="89"/>
      <c r="N207" s="90"/>
      <c r="O207" s="90"/>
      <c r="P207" s="91">
        <f>SUM(P208:P211)</f>
        <v>4.2050000000000001</v>
      </c>
      <c r="Q207" s="90"/>
      <c r="R207" s="91">
        <f>SUM(R208:R211)</f>
        <v>0</v>
      </c>
      <c r="S207" s="90"/>
      <c r="T207" s="92">
        <f>SUM(T208:T211)</f>
        <v>0</v>
      </c>
      <c r="AR207" s="88" t="s">
        <v>78</v>
      </c>
      <c r="AT207" s="93" t="s">
        <v>69</v>
      </c>
      <c r="AU207" s="93" t="s">
        <v>78</v>
      </c>
      <c r="AY207" s="88" t="s">
        <v>129</v>
      </c>
      <c r="BK207" s="94">
        <f>SUM(BK208:BK211)</f>
        <v>0</v>
      </c>
    </row>
    <row r="208" spans="1:65" s="20" customFormat="1" ht="16.5" customHeight="1">
      <c r="A208" s="18"/>
      <c r="B208" s="2"/>
      <c r="C208" s="130">
        <v>39</v>
      </c>
      <c r="D208" s="130" t="s">
        <v>131</v>
      </c>
      <c r="E208" s="131" t="s">
        <v>324</v>
      </c>
      <c r="F208" s="132" t="s">
        <v>325</v>
      </c>
      <c r="G208" s="133" t="s">
        <v>201</v>
      </c>
      <c r="H208" s="134">
        <v>72.5</v>
      </c>
      <c r="I208" s="3">
        <v>0</v>
      </c>
      <c r="J208" s="157">
        <f>ROUND(I208*H208,2)</f>
        <v>0</v>
      </c>
      <c r="K208" s="132" t="s">
        <v>140</v>
      </c>
      <c r="L208" s="2"/>
      <c r="M208" s="95" t="s">
        <v>1</v>
      </c>
      <c r="N208" s="96" t="s">
        <v>35</v>
      </c>
      <c r="O208" s="97">
        <v>0.03</v>
      </c>
      <c r="P208" s="97">
        <f>O208*H208</f>
        <v>2.1749999999999998</v>
      </c>
      <c r="Q208" s="97">
        <v>0</v>
      </c>
      <c r="R208" s="97">
        <f>Q208*H208</f>
        <v>0</v>
      </c>
      <c r="S208" s="97">
        <v>0</v>
      </c>
      <c r="T208" s="98">
        <f>S208*H208</f>
        <v>0</v>
      </c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R208" s="99" t="s">
        <v>135</v>
      </c>
      <c r="AT208" s="99" t="s">
        <v>131</v>
      </c>
      <c r="AU208" s="99" t="s">
        <v>80</v>
      </c>
      <c r="AY208" s="8" t="s">
        <v>129</v>
      </c>
      <c r="BE208" s="100">
        <f>IF(N208="základní",J208,0)</f>
        <v>0</v>
      </c>
      <c r="BF208" s="100">
        <f>IF(N208="snížená",J208,0)</f>
        <v>0</v>
      </c>
      <c r="BG208" s="100">
        <f>IF(N208="zákl. přenesená",J208,0)</f>
        <v>0</v>
      </c>
      <c r="BH208" s="100">
        <f>IF(N208="sníž. přenesená",J208,0)</f>
        <v>0</v>
      </c>
      <c r="BI208" s="100">
        <f>IF(N208="nulová",J208,0)</f>
        <v>0</v>
      </c>
      <c r="BJ208" s="8" t="s">
        <v>78</v>
      </c>
      <c r="BK208" s="100">
        <f>ROUND(I208*H208,2)</f>
        <v>0</v>
      </c>
      <c r="BL208" s="8" t="s">
        <v>135</v>
      </c>
      <c r="BM208" s="99" t="s">
        <v>326</v>
      </c>
    </row>
    <row r="209" spans="1:65" s="101" customFormat="1">
      <c r="B209" s="102"/>
      <c r="C209" s="135"/>
      <c r="D209" s="136" t="s">
        <v>149</v>
      </c>
      <c r="E209" s="137" t="s">
        <v>98</v>
      </c>
      <c r="F209" s="138" t="s">
        <v>99</v>
      </c>
      <c r="G209" s="135"/>
      <c r="H209" s="139">
        <v>72.5</v>
      </c>
      <c r="J209" s="135"/>
      <c r="K209" s="135"/>
      <c r="L209" s="102"/>
      <c r="M209" s="104"/>
      <c r="N209" s="105"/>
      <c r="O209" s="105"/>
      <c r="P209" s="105"/>
      <c r="Q209" s="105"/>
      <c r="R209" s="105"/>
      <c r="S209" s="105"/>
      <c r="T209" s="106"/>
      <c r="AT209" s="103" t="s">
        <v>149</v>
      </c>
      <c r="AU209" s="103" t="s">
        <v>80</v>
      </c>
      <c r="AV209" s="101" t="s">
        <v>80</v>
      </c>
      <c r="AW209" s="101" t="s">
        <v>27</v>
      </c>
      <c r="AX209" s="101" t="s">
        <v>78</v>
      </c>
      <c r="AY209" s="103" t="s">
        <v>129</v>
      </c>
    </row>
    <row r="210" spans="1:65" s="20" customFormat="1" ht="21.75" customHeight="1">
      <c r="A210" s="18"/>
      <c r="B210" s="2"/>
      <c r="C210" s="130">
        <v>40</v>
      </c>
      <c r="D210" s="130" t="s">
        <v>131</v>
      </c>
      <c r="E210" s="131" t="s">
        <v>327</v>
      </c>
      <c r="F210" s="132" t="s">
        <v>328</v>
      </c>
      <c r="G210" s="133" t="s">
        <v>201</v>
      </c>
      <c r="H210" s="134">
        <v>1015</v>
      </c>
      <c r="I210" s="3">
        <v>0</v>
      </c>
      <c r="J210" s="157">
        <f>ROUND(I210*H210,2)</f>
        <v>0</v>
      </c>
      <c r="K210" s="132" t="s">
        <v>140</v>
      </c>
      <c r="L210" s="2"/>
      <c r="M210" s="95" t="s">
        <v>1</v>
      </c>
      <c r="N210" s="96" t="s">
        <v>35</v>
      </c>
      <c r="O210" s="97">
        <v>2E-3</v>
      </c>
      <c r="P210" s="97">
        <f>O210*H210</f>
        <v>2.0300000000000002</v>
      </c>
      <c r="Q210" s="97">
        <v>0</v>
      </c>
      <c r="R210" s="97">
        <f>Q210*H210</f>
        <v>0</v>
      </c>
      <c r="S210" s="97">
        <v>0</v>
      </c>
      <c r="T210" s="98">
        <f>S210*H210</f>
        <v>0</v>
      </c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R210" s="99" t="s">
        <v>135</v>
      </c>
      <c r="AT210" s="99" t="s">
        <v>131</v>
      </c>
      <c r="AU210" s="99" t="s">
        <v>80</v>
      </c>
      <c r="AY210" s="8" t="s">
        <v>129</v>
      </c>
      <c r="BE210" s="100">
        <f>IF(N210="základní",J210,0)</f>
        <v>0</v>
      </c>
      <c r="BF210" s="100">
        <f>IF(N210="snížená",J210,0)</f>
        <v>0</v>
      </c>
      <c r="BG210" s="100">
        <f>IF(N210="zákl. přenesená",J210,0)</f>
        <v>0</v>
      </c>
      <c r="BH210" s="100">
        <f>IF(N210="sníž. přenesená",J210,0)</f>
        <v>0</v>
      </c>
      <c r="BI210" s="100">
        <f>IF(N210="nulová",J210,0)</f>
        <v>0</v>
      </c>
      <c r="BJ210" s="8" t="s">
        <v>78</v>
      </c>
      <c r="BK210" s="100">
        <f>ROUND(I210*H210,2)</f>
        <v>0</v>
      </c>
      <c r="BL210" s="8" t="s">
        <v>135</v>
      </c>
      <c r="BM210" s="99" t="s">
        <v>329</v>
      </c>
    </row>
    <row r="211" spans="1:65" s="101" customFormat="1">
      <c r="B211" s="102"/>
      <c r="C211" s="135"/>
      <c r="D211" s="136" t="s">
        <v>149</v>
      </c>
      <c r="E211" s="137" t="s">
        <v>1</v>
      </c>
      <c r="F211" s="138" t="s">
        <v>330</v>
      </c>
      <c r="G211" s="135"/>
      <c r="H211" s="139">
        <v>1015</v>
      </c>
      <c r="J211" s="135"/>
      <c r="K211" s="135"/>
      <c r="L211" s="102"/>
      <c r="M211" s="104"/>
      <c r="N211" s="105"/>
      <c r="O211" s="105"/>
      <c r="P211" s="105"/>
      <c r="Q211" s="105"/>
      <c r="R211" s="105"/>
      <c r="S211" s="105"/>
      <c r="T211" s="106"/>
      <c r="AT211" s="103" t="s">
        <v>149</v>
      </c>
      <c r="AU211" s="103" t="s">
        <v>80</v>
      </c>
      <c r="AV211" s="101" t="s">
        <v>80</v>
      </c>
      <c r="AW211" s="101" t="s">
        <v>27</v>
      </c>
      <c r="AX211" s="101" t="s">
        <v>78</v>
      </c>
      <c r="AY211" s="103" t="s">
        <v>129</v>
      </c>
    </row>
    <row r="212" spans="1:65" s="86" customFormat="1" ht="22.9" customHeight="1">
      <c r="B212" s="87"/>
      <c r="C212" s="126"/>
      <c r="D212" s="127" t="s">
        <v>69</v>
      </c>
      <c r="E212" s="129" t="s">
        <v>331</v>
      </c>
      <c r="F212" s="129" t="s">
        <v>332</v>
      </c>
      <c r="G212" s="126"/>
      <c r="H212" s="126"/>
      <c r="J212" s="156">
        <f>BK212</f>
        <v>0</v>
      </c>
      <c r="K212" s="126"/>
      <c r="L212" s="87"/>
      <c r="M212" s="89"/>
      <c r="N212" s="90"/>
      <c r="O212" s="90"/>
      <c r="P212" s="91">
        <f>P213</f>
        <v>5.61</v>
      </c>
      <c r="Q212" s="90"/>
      <c r="R212" s="91">
        <f>R213</f>
        <v>0</v>
      </c>
      <c r="S212" s="90"/>
      <c r="T212" s="92">
        <f>T213</f>
        <v>0</v>
      </c>
      <c r="AR212" s="88" t="s">
        <v>78</v>
      </c>
      <c r="AT212" s="93" t="s">
        <v>69</v>
      </c>
      <c r="AU212" s="93" t="s">
        <v>78</v>
      </c>
      <c r="AY212" s="88" t="s">
        <v>129</v>
      </c>
      <c r="BK212" s="94">
        <f>BK213</f>
        <v>0</v>
      </c>
    </row>
    <row r="213" spans="1:65" s="20" customFormat="1" ht="21.75" customHeight="1">
      <c r="A213" s="18"/>
      <c r="B213" s="2"/>
      <c r="C213" s="130">
        <v>51</v>
      </c>
      <c r="D213" s="130" t="s">
        <v>131</v>
      </c>
      <c r="E213" s="131" t="s">
        <v>333</v>
      </c>
      <c r="F213" s="132" t="s">
        <v>334</v>
      </c>
      <c r="G213" s="133" t="s">
        <v>201</v>
      </c>
      <c r="H213" s="134">
        <v>85</v>
      </c>
      <c r="I213" s="3">
        <v>0</v>
      </c>
      <c r="J213" s="157">
        <f>ROUND(I213*H213,2)</f>
        <v>0</v>
      </c>
      <c r="K213" s="132" t="s">
        <v>140</v>
      </c>
      <c r="L213" s="2"/>
      <c r="M213" s="122" t="s">
        <v>1</v>
      </c>
      <c r="N213" s="123" t="s">
        <v>35</v>
      </c>
      <c r="O213" s="124">
        <v>6.6000000000000003E-2</v>
      </c>
      <c r="P213" s="124">
        <f>O213*H213</f>
        <v>5.61</v>
      </c>
      <c r="Q213" s="124">
        <v>0</v>
      </c>
      <c r="R213" s="124">
        <f>Q213*H213</f>
        <v>0</v>
      </c>
      <c r="S213" s="124">
        <v>0</v>
      </c>
      <c r="T213" s="125">
        <f>S213*H213</f>
        <v>0</v>
      </c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R213" s="99" t="s">
        <v>135</v>
      </c>
      <c r="AT213" s="99" t="s">
        <v>131</v>
      </c>
      <c r="AU213" s="99" t="s">
        <v>80</v>
      </c>
      <c r="AY213" s="8" t="s">
        <v>129</v>
      </c>
      <c r="BE213" s="100">
        <f>IF(N213="základní",J213,0)</f>
        <v>0</v>
      </c>
      <c r="BF213" s="100">
        <f>IF(N213="snížená",J213,0)</f>
        <v>0</v>
      </c>
      <c r="BG213" s="100">
        <f>IF(N213="zákl. přenesená",J213,0)</f>
        <v>0</v>
      </c>
      <c r="BH213" s="100">
        <f>IF(N213="sníž. přenesená",J213,0)</f>
        <v>0</v>
      </c>
      <c r="BI213" s="100">
        <f>IF(N213="nulová",J213,0)</f>
        <v>0</v>
      </c>
      <c r="BJ213" s="8" t="s">
        <v>78</v>
      </c>
      <c r="BK213" s="100">
        <f>ROUND(I213*H213,2)</f>
        <v>0</v>
      </c>
      <c r="BL213" s="8" t="s">
        <v>135</v>
      </c>
      <c r="BM213" s="99" t="s">
        <v>335</v>
      </c>
    </row>
    <row r="214" spans="1:65" s="20" customFormat="1" ht="6.95" customHeight="1">
      <c r="A214" s="18"/>
      <c r="B214" s="52"/>
      <c r="C214" s="53"/>
      <c r="D214" s="53"/>
      <c r="E214" s="53"/>
      <c r="F214" s="53"/>
      <c r="G214" s="53"/>
      <c r="H214" s="53"/>
      <c r="I214" s="53"/>
      <c r="J214" s="53"/>
      <c r="K214" s="53"/>
      <c r="L214" s="2"/>
      <c r="M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</row>
  </sheetData>
  <sheetProtection algorithmName="SHA-512" hashValue="E3BIeonrLkiED0aDWcKvLn8egK/RCvUQrSkj/2NOA7/LTSha1VTWDTilBgtIqdQ3dJN3WzKFBQCsIEPKmMO6bA==" saltValue="tPcfZOjoDmtgJdoFhSzd7w==" spinCount="100000" sheet="1" objects="1" scenarios="1"/>
  <autoFilter ref="C123:K213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tabSelected="1" topLeftCell="A104" workbookViewId="0">
      <selection activeCell="I130" sqref="I130"/>
    </sheetView>
  </sheetViews>
  <sheetFormatPr defaultRowHeight="11.25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6" width="50.83203125" style="5" customWidth="1"/>
    <col min="7" max="7" width="7" style="5" customWidth="1"/>
    <col min="8" max="8" width="11.5" style="5" customWidth="1"/>
    <col min="9" max="11" width="20.1640625" style="5" customWidth="1"/>
    <col min="12" max="12" width="9.33203125" style="5" customWidth="1"/>
    <col min="13" max="13" width="10.83203125" style="5" hidden="1" customWidth="1"/>
    <col min="14" max="14" width="9.33203125" style="5" hidden="1"/>
    <col min="15" max="20" width="14.1640625" style="5" hidden="1" customWidth="1"/>
    <col min="21" max="21" width="16.33203125" style="5" hidden="1" customWidth="1"/>
    <col min="22" max="22" width="12.33203125" style="5" customWidth="1"/>
    <col min="23" max="23" width="16.33203125" style="5" customWidth="1"/>
    <col min="24" max="24" width="12.33203125" style="5" customWidth="1"/>
    <col min="25" max="25" width="15" style="5" customWidth="1"/>
    <col min="26" max="26" width="11" style="5" customWidth="1"/>
    <col min="27" max="27" width="15" style="5" customWidth="1"/>
    <col min="28" max="28" width="16.33203125" style="5" customWidth="1"/>
    <col min="29" max="29" width="11" style="5" customWidth="1"/>
    <col min="30" max="30" width="15" style="5" customWidth="1"/>
    <col min="31" max="31" width="16.33203125" style="5" customWidth="1"/>
    <col min="32" max="43" width="9.33203125" style="5"/>
    <col min="44" max="65" width="9.33203125" style="5" hidden="1"/>
    <col min="66" max="16384" width="9.33203125" style="5"/>
  </cols>
  <sheetData>
    <row r="2" spans="1:56" ht="36.950000000000003" customHeight="1">
      <c r="L2" s="6" t="s">
        <v>5</v>
      </c>
      <c r="M2" s="7"/>
      <c r="N2" s="7"/>
      <c r="O2" s="7"/>
      <c r="P2" s="7"/>
      <c r="Q2" s="7"/>
      <c r="R2" s="7"/>
      <c r="S2" s="7"/>
      <c r="T2" s="7"/>
      <c r="U2" s="7"/>
      <c r="V2" s="7"/>
      <c r="AT2" s="8" t="s">
        <v>83</v>
      </c>
      <c r="AZ2" s="9" t="s">
        <v>336</v>
      </c>
      <c r="BA2" s="9" t="s">
        <v>1</v>
      </c>
      <c r="BB2" s="9" t="s">
        <v>1</v>
      </c>
      <c r="BC2" s="9" t="s">
        <v>198</v>
      </c>
      <c r="BD2" s="9" t="s">
        <v>80</v>
      </c>
    </row>
    <row r="3" spans="1:56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8" t="s">
        <v>80</v>
      </c>
      <c r="AZ3" s="9" t="s">
        <v>86</v>
      </c>
      <c r="BA3" s="9" t="s">
        <v>1</v>
      </c>
      <c r="BB3" s="9" t="s">
        <v>1</v>
      </c>
      <c r="BC3" s="9" t="s">
        <v>198</v>
      </c>
      <c r="BD3" s="9" t="s">
        <v>80</v>
      </c>
    </row>
    <row r="4" spans="1:56" ht="24.95" customHeight="1">
      <c r="B4" s="12"/>
      <c r="D4" s="13" t="s">
        <v>88</v>
      </c>
      <c r="L4" s="12"/>
      <c r="M4" s="14" t="s">
        <v>10</v>
      </c>
      <c r="AT4" s="8" t="s">
        <v>3</v>
      </c>
      <c r="AZ4" s="9" t="s">
        <v>337</v>
      </c>
      <c r="BA4" s="9" t="s">
        <v>1</v>
      </c>
      <c r="BB4" s="9" t="s">
        <v>1</v>
      </c>
      <c r="BC4" s="9" t="s">
        <v>338</v>
      </c>
      <c r="BD4" s="9" t="s">
        <v>80</v>
      </c>
    </row>
    <row r="5" spans="1:56" ht="6.95" customHeight="1">
      <c r="B5" s="12"/>
      <c r="L5" s="12"/>
      <c r="AZ5" s="9" t="s">
        <v>339</v>
      </c>
      <c r="BA5" s="9" t="s">
        <v>1</v>
      </c>
      <c r="BB5" s="9" t="s">
        <v>1</v>
      </c>
      <c r="BC5" s="9" t="s">
        <v>135</v>
      </c>
      <c r="BD5" s="9" t="s">
        <v>80</v>
      </c>
    </row>
    <row r="6" spans="1:56" ht="12" customHeight="1">
      <c r="B6" s="12"/>
      <c r="D6" s="15" t="s">
        <v>13</v>
      </c>
      <c r="L6" s="12"/>
      <c r="AZ6" s="9" t="s">
        <v>340</v>
      </c>
      <c r="BA6" s="9" t="s">
        <v>1</v>
      </c>
      <c r="BB6" s="9" t="s">
        <v>1</v>
      </c>
      <c r="BC6" s="9" t="s">
        <v>341</v>
      </c>
      <c r="BD6" s="9" t="s">
        <v>80</v>
      </c>
    </row>
    <row r="7" spans="1:56" ht="16.5" customHeight="1">
      <c r="B7" s="12"/>
      <c r="E7" s="16" t="str">
        <f>'Rekapitulace stavby'!K6</f>
        <v>Místní komunikace ul.J.Hapky</v>
      </c>
      <c r="F7" s="17"/>
      <c r="G7" s="17"/>
      <c r="H7" s="17"/>
      <c r="L7" s="12"/>
      <c r="AZ7" s="9" t="s">
        <v>342</v>
      </c>
      <c r="BA7" s="9" t="s">
        <v>1</v>
      </c>
      <c r="BB7" s="9" t="s">
        <v>1</v>
      </c>
      <c r="BC7" s="9" t="s">
        <v>343</v>
      </c>
      <c r="BD7" s="9" t="s">
        <v>80</v>
      </c>
    </row>
    <row r="8" spans="1:56" s="20" customFormat="1" ht="12" customHeight="1">
      <c r="A8" s="18"/>
      <c r="B8" s="2"/>
      <c r="C8" s="18"/>
      <c r="D8" s="15" t="s">
        <v>97</v>
      </c>
      <c r="E8" s="18"/>
      <c r="F8" s="18"/>
      <c r="G8" s="18"/>
      <c r="H8" s="18"/>
      <c r="I8" s="18"/>
      <c r="J8" s="18"/>
      <c r="K8" s="18"/>
      <c r="L8" s="19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Z8" s="9" t="s">
        <v>150</v>
      </c>
      <c r="BA8" s="9" t="s">
        <v>1</v>
      </c>
      <c r="BB8" s="9" t="s">
        <v>1</v>
      </c>
      <c r="BC8" s="9" t="s">
        <v>287</v>
      </c>
      <c r="BD8" s="9" t="s">
        <v>80</v>
      </c>
    </row>
    <row r="9" spans="1:56" s="20" customFormat="1" ht="16.5" customHeight="1">
      <c r="A9" s="18"/>
      <c r="B9" s="2"/>
      <c r="C9" s="18"/>
      <c r="D9" s="18"/>
      <c r="E9" s="21" t="s">
        <v>344</v>
      </c>
      <c r="F9" s="22"/>
      <c r="G9" s="22"/>
      <c r="H9" s="22"/>
      <c r="I9" s="18"/>
      <c r="J9" s="18"/>
      <c r="K9" s="18"/>
      <c r="L9" s="19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Z9" s="9" t="s">
        <v>89</v>
      </c>
      <c r="BA9" s="9" t="s">
        <v>1</v>
      </c>
      <c r="BB9" s="9" t="s">
        <v>1</v>
      </c>
      <c r="BC9" s="9" t="s">
        <v>90</v>
      </c>
      <c r="BD9" s="9" t="s">
        <v>80</v>
      </c>
    </row>
    <row r="10" spans="1:56" s="20" customFormat="1">
      <c r="A10" s="18"/>
      <c r="B10" s="2"/>
      <c r="C10" s="18"/>
      <c r="D10" s="18"/>
      <c r="E10" s="18"/>
      <c r="F10" s="18"/>
      <c r="G10" s="18"/>
      <c r="H10" s="18"/>
      <c r="I10" s="18"/>
      <c r="J10" s="18"/>
      <c r="K10" s="18"/>
      <c r="L10" s="19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Z10" s="9" t="s">
        <v>91</v>
      </c>
      <c r="BA10" s="9" t="s">
        <v>1</v>
      </c>
      <c r="BB10" s="9" t="s">
        <v>1</v>
      </c>
      <c r="BC10" s="9" t="s">
        <v>287</v>
      </c>
      <c r="BD10" s="9" t="s">
        <v>80</v>
      </c>
    </row>
    <row r="11" spans="1:56" s="20" customFormat="1" ht="12" customHeight="1">
      <c r="A11" s="18"/>
      <c r="B11" s="2"/>
      <c r="C11" s="18"/>
      <c r="D11" s="15" t="s">
        <v>15</v>
      </c>
      <c r="E11" s="18"/>
      <c r="F11" s="23" t="s">
        <v>1</v>
      </c>
      <c r="G11" s="18"/>
      <c r="H11" s="18"/>
      <c r="I11" s="15" t="s">
        <v>16</v>
      </c>
      <c r="J11" s="23" t="s">
        <v>1</v>
      </c>
      <c r="K11" s="18"/>
      <c r="L11" s="19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Z11" s="9" t="s">
        <v>93</v>
      </c>
      <c r="BA11" s="9" t="s">
        <v>1</v>
      </c>
      <c r="BB11" s="9" t="s">
        <v>1</v>
      </c>
      <c r="BC11" s="9" t="s">
        <v>345</v>
      </c>
      <c r="BD11" s="9" t="s">
        <v>80</v>
      </c>
    </row>
    <row r="12" spans="1:56" s="20" customFormat="1" ht="12" customHeight="1">
      <c r="A12" s="18"/>
      <c r="B12" s="2"/>
      <c r="C12" s="18"/>
      <c r="D12" s="15" t="s">
        <v>17</v>
      </c>
      <c r="E12" s="18"/>
      <c r="F12" s="23" t="s">
        <v>18</v>
      </c>
      <c r="G12" s="18"/>
      <c r="H12" s="18"/>
      <c r="I12" s="15" t="s">
        <v>19</v>
      </c>
      <c r="J12" s="24"/>
      <c r="K12" s="18"/>
      <c r="L12" s="19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56" s="20" customFormat="1" ht="10.9" customHeight="1">
      <c r="A13" s="18"/>
      <c r="B13" s="2"/>
      <c r="C13" s="18"/>
      <c r="D13" s="18"/>
      <c r="E13" s="18"/>
      <c r="F13" s="18"/>
      <c r="G13" s="18"/>
      <c r="H13" s="18"/>
      <c r="I13" s="18"/>
      <c r="J13" s="18"/>
      <c r="K13" s="18"/>
      <c r="L13" s="19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56" s="20" customFormat="1" ht="12" customHeight="1">
      <c r="A14" s="18"/>
      <c r="B14" s="2"/>
      <c r="C14" s="18"/>
      <c r="D14" s="15" t="s">
        <v>20</v>
      </c>
      <c r="E14" s="18"/>
      <c r="F14" s="18"/>
      <c r="G14" s="18"/>
      <c r="H14" s="18"/>
      <c r="I14" s="15" t="s">
        <v>21</v>
      </c>
      <c r="J14" s="23" t="s">
        <v>1</v>
      </c>
      <c r="K14" s="18"/>
      <c r="L14" s="19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56" s="20" customFormat="1" ht="18" customHeight="1">
      <c r="A15" s="18"/>
      <c r="B15" s="2"/>
      <c r="C15" s="18"/>
      <c r="D15" s="18"/>
      <c r="E15" s="23" t="s">
        <v>22</v>
      </c>
      <c r="F15" s="18"/>
      <c r="G15" s="18"/>
      <c r="H15" s="18"/>
      <c r="I15" s="15" t="s">
        <v>23</v>
      </c>
      <c r="J15" s="23" t="s">
        <v>1</v>
      </c>
      <c r="K15" s="18"/>
      <c r="L15" s="19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6" s="20" customFormat="1" ht="6.95" customHeight="1">
      <c r="A16" s="18"/>
      <c r="B16" s="2"/>
      <c r="C16" s="18"/>
      <c r="D16" s="18"/>
      <c r="E16" s="18"/>
      <c r="F16" s="18"/>
      <c r="G16" s="18"/>
      <c r="H16" s="18"/>
      <c r="I16" s="18"/>
      <c r="J16" s="18"/>
      <c r="K16" s="18"/>
      <c r="L16" s="19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0" customFormat="1" ht="12" customHeight="1">
      <c r="A17" s="18"/>
      <c r="B17" s="2"/>
      <c r="C17" s="18"/>
      <c r="D17" s="15" t="s">
        <v>24</v>
      </c>
      <c r="E17" s="18"/>
      <c r="F17" s="18"/>
      <c r="G17" s="18"/>
      <c r="H17" s="18"/>
      <c r="I17" s="15" t="s">
        <v>21</v>
      </c>
      <c r="J17" s="23" t="str">
        <f>'Rekapitulace stavby'!AN13</f>
        <v/>
      </c>
      <c r="K17" s="18"/>
      <c r="L17" s="19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0" customFormat="1" ht="18" customHeight="1">
      <c r="A18" s="18"/>
      <c r="B18" s="2"/>
      <c r="C18" s="18"/>
      <c r="D18" s="18"/>
      <c r="E18" s="25" t="str">
        <f>'Rekapitulace stavby'!E14</f>
        <v xml:space="preserve"> </v>
      </c>
      <c r="F18" s="25"/>
      <c r="G18" s="25"/>
      <c r="H18" s="25"/>
      <c r="I18" s="15" t="s">
        <v>23</v>
      </c>
      <c r="J18" s="23" t="str">
        <f>'Rekapitulace stavby'!AN14</f>
        <v/>
      </c>
      <c r="K18" s="18"/>
      <c r="L18" s="19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0" customFormat="1" ht="6.95" customHeight="1">
      <c r="A19" s="18"/>
      <c r="B19" s="2"/>
      <c r="C19" s="18"/>
      <c r="D19" s="18"/>
      <c r="E19" s="18"/>
      <c r="F19" s="18"/>
      <c r="G19" s="18"/>
      <c r="H19" s="18"/>
      <c r="I19" s="18"/>
      <c r="J19" s="18"/>
      <c r="K19" s="18"/>
      <c r="L19" s="19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0" customFormat="1" ht="12" customHeight="1">
      <c r="A20" s="18"/>
      <c r="B20" s="2"/>
      <c r="C20" s="18"/>
      <c r="D20" s="15" t="s">
        <v>26</v>
      </c>
      <c r="E20" s="18"/>
      <c r="F20" s="18"/>
      <c r="G20" s="18"/>
      <c r="H20" s="18"/>
      <c r="I20" s="15" t="s">
        <v>21</v>
      </c>
      <c r="J20" s="23" t="s">
        <v>1</v>
      </c>
      <c r="K20" s="18"/>
      <c r="L20" s="19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0" customFormat="1" ht="18" customHeight="1">
      <c r="A21" s="18"/>
      <c r="B21" s="2"/>
      <c r="C21" s="18"/>
      <c r="D21" s="18"/>
      <c r="E21" s="23"/>
      <c r="F21" s="18"/>
      <c r="G21" s="18"/>
      <c r="H21" s="18"/>
      <c r="I21" s="15" t="s">
        <v>23</v>
      </c>
      <c r="J21" s="23" t="s">
        <v>1</v>
      </c>
      <c r="K21" s="18"/>
      <c r="L21" s="19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0" customFormat="1" ht="6.95" customHeight="1">
      <c r="A22" s="18"/>
      <c r="B22" s="2"/>
      <c r="C22" s="18"/>
      <c r="D22" s="18"/>
      <c r="E22" s="18"/>
      <c r="F22" s="18"/>
      <c r="G22" s="18"/>
      <c r="H22" s="18"/>
      <c r="I22" s="18"/>
      <c r="J22" s="18"/>
      <c r="K22" s="18"/>
      <c r="L22" s="19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0" customFormat="1" ht="12" customHeight="1">
      <c r="A23" s="18"/>
      <c r="B23" s="2"/>
      <c r="C23" s="18"/>
      <c r="D23" s="15" t="s">
        <v>28</v>
      </c>
      <c r="E23" s="18"/>
      <c r="F23" s="18"/>
      <c r="G23" s="18"/>
      <c r="H23" s="18"/>
      <c r="I23" s="15" t="s">
        <v>21</v>
      </c>
      <c r="J23" s="23" t="s">
        <v>1</v>
      </c>
      <c r="K23" s="18"/>
      <c r="L23" s="19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0" customFormat="1" ht="18" customHeight="1">
      <c r="A24" s="18"/>
      <c r="B24" s="2"/>
      <c r="C24" s="18"/>
      <c r="D24" s="18"/>
      <c r="E24" s="23"/>
      <c r="F24" s="18"/>
      <c r="G24" s="18"/>
      <c r="H24" s="18"/>
      <c r="I24" s="15" t="s">
        <v>23</v>
      </c>
      <c r="J24" s="23" t="s">
        <v>1</v>
      </c>
      <c r="K24" s="18"/>
      <c r="L24" s="19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0" customFormat="1" ht="6.95" customHeight="1">
      <c r="A25" s="18"/>
      <c r="B25" s="2"/>
      <c r="C25" s="18"/>
      <c r="D25" s="18"/>
      <c r="E25" s="18"/>
      <c r="F25" s="18"/>
      <c r="G25" s="18"/>
      <c r="H25" s="18"/>
      <c r="I25" s="18"/>
      <c r="J25" s="18"/>
      <c r="K25" s="18"/>
      <c r="L25" s="19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0" customFormat="1" ht="12" customHeight="1">
      <c r="A26" s="18"/>
      <c r="B26" s="2"/>
      <c r="C26" s="18"/>
      <c r="D26" s="15" t="s">
        <v>29</v>
      </c>
      <c r="E26" s="18"/>
      <c r="F26" s="18"/>
      <c r="G26" s="18"/>
      <c r="H26" s="18"/>
      <c r="I26" s="18"/>
      <c r="J26" s="18"/>
      <c r="K26" s="18"/>
      <c r="L26" s="19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0" customFormat="1" ht="16.5" customHeight="1">
      <c r="A27" s="26"/>
      <c r="B27" s="27"/>
      <c r="C27" s="26"/>
      <c r="D27" s="26"/>
      <c r="E27" s="28" t="s">
        <v>1</v>
      </c>
      <c r="F27" s="28"/>
      <c r="G27" s="28"/>
      <c r="H27" s="28"/>
      <c r="I27" s="26"/>
      <c r="J27" s="26"/>
      <c r="K27" s="26"/>
      <c r="L27" s="2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0" customFormat="1" ht="6.95" customHeight="1">
      <c r="A28" s="18"/>
      <c r="B28" s="2"/>
      <c r="C28" s="18"/>
      <c r="D28" s="18"/>
      <c r="E28" s="18"/>
      <c r="F28" s="18"/>
      <c r="G28" s="18"/>
      <c r="H28" s="18"/>
      <c r="I28" s="18"/>
      <c r="J28" s="18"/>
      <c r="K28" s="18"/>
      <c r="L28" s="19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0" customFormat="1" ht="6.95" customHeight="1">
      <c r="A29" s="18"/>
      <c r="B29" s="2"/>
      <c r="C29" s="18"/>
      <c r="D29" s="31"/>
      <c r="E29" s="31"/>
      <c r="F29" s="31"/>
      <c r="G29" s="31"/>
      <c r="H29" s="31"/>
      <c r="I29" s="31"/>
      <c r="J29" s="31"/>
      <c r="K29" s="31"/>
      <c r="L29" s="19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0" customFormat="1" ht="25.35" customHeight="1">
      <c r="A30" s="18"/>
      <c r="B30" s="2"/>
      <c r="C30" s="18"/>
      <c r="D30" s="32" t="s">
        <v>30</v>
      </c>
      <c r="E30" s="18"/>
      <c r="F30" s="18"/>
      <c r="G30" s="18"/>
      <c r="H30" s="18"/>
      <c r="I30" s="18"/>
      <c r="J30" s="33">
        <f>ROUND(J123, 2)</f>
        <v>0</v>
      </c>
      <c r="K30" s="18"/>
      <c r="L30" s="1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0" customFormat="1" ht="6.95" customHeight="1">
      <c r="A31" s="18"/>
      <c r="B31" s="2"/>
      <c r="C31" s="18"/>
      <c r="D31" s="31"/>
      <c r="E31" s="31"/>
      <c r="F31" s="31"/>
      <c r="G31" s="31"/>
      <c r="H31" s="31"/>
      <c r="I31" s="31"/>
      <c r="J31" s="31"/>
      <c r="K31" s="31"/>
      <c r="L31" s="19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0" customFormat="1" ht="14.45" customHeight="1">
      <c r="A32" s="18"/>
      <c r="B32" s="2"/>
      <c r="C32" s="18"/>
      <c r="D32" s="18"/>
      <c r="E32" s="18"/>
      <c r="F32" s="34" t="s">
        <v>32</v>
      </c>
      <c r="G32" s="18"/>
      <c r="H32" s="18"/>
      <c r="I32" s="34" t="s">
        <v>31</v>
      </c>
      <c r="J32" s="34" t="s">
        <v>33</v>
      </c>
      <c r="K32" s="18"/>
      <c r="L32" s="19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0" customFormat="1" ht="14.45" customHeight="1">
      <c r="A33" s="18"/>
      <c r="B33" s="2"/>
      <c r="C33" s="18"/>
      <c r="D33" s="35" t="s">
        <v>34</v>
      </c>
      <c r="E33" s="15" t="s">
        <v>35</v>
      </c>
      <c r="F33" s="36">
        <f>ROUND((SUM(BE123:BE221)),  2)</f>
        <v>0</v>
      </c>
      <c r="G33" s="18"/>
      <c r="H33" s="18"/>
      <c r="I33" s="37">
        <v>0.21</v>
      </c>
      <c r="J33" s="36">
        <f>ROUND(((SUM(BE123:BE221))*I33),  2)</f>
        <v>0</v>
      </c>
      <c r="K33" s="18"/>
      <c r="L33" s="19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0" customFormat="1" ht="14.45" customHeight="1">
      <c r="A34" s="18"/>
      <c r="B34" s="2"/>
      <c r="C34" s="18"/>
      <c r="D34" s="18"/>
      <c r="E34" s="15" t="s">
        <v>36</v>
      </c>
      <c r="F34" s="36">
        <f>ROUND((SUM(BF123:BF221)),  2)</f>
        <v>0</v>
      </c>
      <c r="G34" s="18"/>
      <c r="H34" s="18"/>
      <c r="I34" s="37">
        <v>0.15</v>
      </c>
      <c r="J34" s="36">
        <f>ROUND(((SUM(BF123:BF221))*I34),  2)</f>
        <v>0</v>
      </c>
      <c r="K34" s="18"/>
      <c r="L34" s="19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0" customFormat="1" ht="14.45" hidden="1" customHeight="1">
      <c r="A35" s="18"/>
      <c r="B35" s="2"/>
      <c r="C35" s="18"/>
      <c r="D35" s="18"/>
      <c r="E35" s="15" t="s">
        <v>37</v>
      </c>
      <c r="F35" s="36">
        <f>ROUND((SUM(BG123:BG221)),  2)</f>
        <v>0</v>
      </c>
      <c r="G35" s="18"/>
      <c r="H35" s="18"/>
      <c r="I35" s="37">
        <v>0.21</v>
      </c>
      <c r="J35" s="36">
        <f>0</f>
        <v>0</v>
      </c>
      <c r="K35" s="18"/>
      <c r="L35" s="19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0" customFormat="1" ht="14.45" hidden="1" customHeight="1">
      <c r="A36" s="18"/>
      <c r="B36" s="2"/>
      <c r="C36" s="18"/>
      <c r="D36" s="18"/>
      <c r="E36" s="15" t="s">
        <v>38</v>
      </c>
      <c r="F36" s="36">
        <f>ROUND((SUM(BH123:BH221)),  2)</f>
        <v>0</v>
      </c>
      <c r="G36" s="18"/>
      <c r="H36" s="18"/>
      <c r="I36" s="37">
        <v>0.15</v>
      </c>
      <c r="J36" s="36">
        <f>0</f>
        <v>0</v>
      </c>
      <c r="K36" s="18"/>
      <c r="L36" s="19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0" customFormat="1" ht="14.45" hidden="1" customHeight="1">
      <c r="A37" s="18"/>
      <c r="B37" s="2"/>
      <c r="C37" s="18"/>
      <c r="D37" s="18"/>
      <c r="E37" s="15" t="s">
        <v>39</v>
      </c>
      <c r="F37" s="36">
        <f>ROUND((SUM(BI123:BI221)),  2)</f>
        <v>0</v>
      </c>
      <c r="G37" s="18"/>
      <c r="H37" s="18"/>
      <c r="I37" s="37">
        <v>0</v>
      </c>
      <c r="J37" s="36">
        <f>0</f>
        <v>0</v>
      </c>
      <c r="K37" s="18"/>
      <c r="L37" s="19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0" customFormat="1" ht="6.95" customHeight="1">
      <c r="A38" s="18"/>
      <c r="B38" s="2"/>
      <c r="C38" s="18"/>
      <c r="D38" s="18"/>
      <c r="E38" s="18"/>
      <c r="F38" s="18"/>
      <c r="G38" s="18"/>
      <c r="H38" s="18"/>
      <c r="I38" s="18"/>
      <c r="J38" s="18"/>
      <c r="K38" s="18"/>
      <c r="L38" s="19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0" customFormat="1" ht="25.35" customHeight="1">
      <c r="A39" s="18"/>
      <c r="B39" s="2"/>
      <c r="C39" s="38"/>
      <c r="D39" s="39" t="s">
        <v>40</v>
      </c>
      <c r="E39" s="40"/>
      <c r="F39" s="40"/>
      <c r="G39" s="41" t="s">
        <v>41</v>
      </c>
      <c r="H39" s="42" t="s">
        <v>42</v>
      </c>
      <c r="I39" s="40"/>
      <c r="J39" s="43">
        <f>SUM(J30:J37)</f>
        <v>0</v>
      </c>
      <c r="K39" s="44"/>
      <c r="L39" s="19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0" customFormat="1" ht="14.45" customHeight="1">
      <c r="A40" s="18"/>
      <c r="B40" s="2"/>
      <c r="C40" s="18"/>
      <c r="D40" s="18"/>
      <c r="E40" s="18"/>
      <c r="F40" s="18"/>
      <c r="G40" s="18"/>
      <c r="H40" s="18"/>
      <c r="I40" s="18"/>
      <c r="J40" s="18"/>
      <c r="K40" s="18"/>
      <c r="L40" s="19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>
      <c r="B41" s="12"/>
      <c r="L41" s="12"/>
    </row>
    <row r="42" spans="1:31" ht="14.45" customHeight="1">
      <c r="B42" s="12"/>
      <c r="L42" s="12"/>
    </row>
    <row r="43" spans="1:31" ht="14.45" customHeight="1">
      <c r="B43" s="12"/>
      <c r="L43" s="12"/>
    </row>
    <row r="44" spans="1:31" ht="14.45" customHeight="1">
      <c r="B44" s="12"/>
      <c r="L44" s="12"/>
    </row>
    <row r="45" spans="1:31" ht="14.45" customHeight="1">
      <c r="B45" s="12"/>
      <c r="L45" s="12"/>
    </row>
    <row r="46" spans="1:31" ht="14.45" customHeight="1">
      <c r="B46" s="12"/>
      <c r="L46" s="12"/>
    </row>
    <row r="47" spans="1:31" ht="14.45" customHeight="1">
      <c r="B47" s="12"/>
      <c r="L47" s="12"/>
    </row>
    <row r="48" spans="1:31" ht="14.45" customHeight="1">
      <c r="B48" s="12"/>
      <c r="L48" s="12"/>
    </row>
    <row r="49" spans="1:31" ht="14.45" customHeight="1">
      <c r="B49" s="12"/>
      <c r="L49" s="12"/>
    </row>
    <row r="50" spans="1:31" s="20" customFormat="1" ht="14.45" customHeight="1">
      <c r="B50" s="19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19"/>
    </row>
    <row r="51" spans="1:31">
      <c r="B51" s="12"/>
      <c r="L51" s="12"/>
    </row>
    <row r="52" spans="1:31">
      <c r="B52" s="12"/>
      <c r="L52" s="12"/>
    </row>
    <row r="53" spans="1:31">
      <c r="B53" s="12"/>
      <c r="L53" s="12"/>
    </row>
    <row r="54" spans="1:31">
      <c r="B54" s="12"/>
      <c r="L54" s="12"/>
    </row>
    <row r="55" spans="1:31">
      <c r="B55" s="12"/>
      <c r="L55" s="12"/>
    </row>
    <row r="56" spans="1:31">
      <c r="B56" s="12"/>
      <c r="L56" s="12"/>
    </row>
    <row r="57" spans="1:31">
      <c r="B57" s="12"/>
      <c r="L57" s="12"/>
    </row>
    <row r="58" spans="1:31">
      <c r="B58" s="12"/>
      <c r="L58" s="12"/>
    </row>
    <row r="59" spans="1:31">
      <c r="B59" s="12"/>
      <c r="L59" s="12"/>
    </row>
    <row r="60" spans="1:31">
      <c r="B60" s="12"/>
      <c r="L60" s="12"/>
    </row>
    <row r="61" spans="1:31" s="20" customFormat="1" ht="12.75">
      <c r="A61" s="18"/>
      <c r="B61" s="2"/>
      <c r="C61" s="18"/>
      <c r="D61" s="47" t="s">
        <v>45</v>
      </c>
      <c r="E61" s="48"/>
      <c r="F61" s="49" t="s">
        <v>46</v>
      </c>
      <c r="G61" s="47" t="s">
        <v>45</v>
      </c>
      <c r="H61" s="48"/>
      <c r="I61" s="48"/>
      <c r="J61" s="50" t="s">
        <v>46</v>
      </c>
      <c r="K61" s="48"/>
      <c r="L61" s="19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12"/>
      <c r="L62" s="12"/>
    </row>
    <row r="63" spans="1:31">
      <c r="B63" s="12"/>
      <c r="L63" s="12"/>
    </row>
    <row r="64" spans="1:31">
      <c r="B64" s="12"/>
      <c r="L64" s="12"/>
    </row>
    <row r="65" spans="1:31" s="20" customFormat="1" ht="12.75">
      <c r="A65" s="18"/>
      <c r="B65" s="2"/>
      <c r="C65" s="18"/>
      <c r="D65" s="45" t="s">
        <v>47</v>
      </c>
      <c r="E65" s="51"/>
      <c r="F65" s="51"/>
      <c r="G65" s="45" t="s">
        <v>48</v>
      </c>
      <c r="H65" s="51"/>
      <c r="I65" s="51"/>
      <c r="J65" s="51"/>
      <c r="K65" s="51"/>
      <c r="L65" s="19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12"/>
      <c r="L66" s="12"/>
    </row>
    <row r="67" spans="1:31">
      <c r="B67" s="12"/>
      <c r="L67" s="12"/>
    </row>
    <row r="68" spans="1:31">
      <c r="B68" s="12"/>
      <c r="L68" s="12"/>
    </row>
    <row r="69" spans="1:31">
      <c r="B69" s="12"/>
      <c r="L69" s="12"/>
    </row>
    <row r="70" spans="1:31">
      <c r="B70" s="12"/>
      <c r="L70" s="12"/>
    </row>
    <row r="71" spans="1:31">
      <c r="B71" s="12"/>
      <c r="L71" s="12"/>
    </row>
    <row r="72" spans="1:31">
      <c r="B72" s="12"/>
      <c r="L72" s="12"/>
    </row>
    <row r="73" spans="1:31">
      <c r="B73" s="12"/>
      <c r="L73" s="12"/>
    </row>
    <row r="74" spans="1:31">
      <c r="B74" s="12"/>
      <c r="L74" s="12"/>
    </row>
    <row r="75" spans="1:31">
      <c r="B75" s="12"/>
      <c r="L75" s="12"/>
    </row>
    <row r="76" spans="1:31" s="20" customFormat="1" ht="12.75">
      <c r="A76" s="18"/>
      <c r="B76" s="2"/>
      <c r="C76" s="18"/>
      <c r="D76" s="47" t="s">
        <v>45</v>
      </c>
      <c r="E76" s="48"/>
      <c r="F76" s="49" t="s">
        <v>46</v>
      </c>
      <c r="G76" s="47" t="s">
        <v>45</v>
      </c>
      <c r="H76" s="48"/>
      <c r="I76" s="48"/>
      <c r="J76" s="50" t="s">
        <v>46</v>
      </c>
      <c r="K76" s="48"/>
      <c r="L76" s="19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0" customFormat="1" ht="14.45" customHeight="1">
      <c r="A77" s="1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19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0" customFormat="1" ht="6.95" customHeight="1">
      <c r="A81" s="18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19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0" customFormat="1" ht="24.95" customHeight="1">
      <c r="A82" s="18"/>
      <c r="B82" s="2"/>
      <c r="C82" s="13" t="s">
        <v>101</v>
      </c>
      <c r="D82" s="18"/>
      <c r="E82" s="18"/>
      <c r="F82" s="18"/>
      <c r="G82" s="18"/>
      <c r="H82" s="18"/>
      <c r="I82" s="18"/>
      <c r="J82" s="18"/>
      <c r="K82" s="18"/>
      <c r="L82" s="19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0" customFormat="1" ht="6.95" customHeight="1">
      <c r="A83" s="18"/>
      <c r="B83" s="2"/>
      <c r="C83" s="18"/>
      <c r="D83" s="18"/>
      <c r="E83" s="18"/>
      <c r="F83" s="18"/>
      <c r="G83" s="18"/>
      <c r="H83" s="18"/>
      <c r="I83" s="18"/>
      <c r="J83" s="18"/>
      <c r="K83" s="18"/>
      <c r="L83" s="19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0" customFormat="1" ht="12" customHeight="1">
      <c r="A84" s="18"/>
      <c r="B84" s="2"/>
      <c r="C84" s="15" t="s">
        <v>13</v>
      </c>
      <c r="D84" s="18"/>
      <c r="E84" s="18"/>
      <c r="F84" s="18"/>
      <c r="G84" s="18"/>
      <c r="H84" s="18"/>
      <c r="I84" s="18"/>
      <c r="J84" s="18"/>
      <c r="K84" s="18"/>
      <c r="L84" s="19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0" customFormat="1" ht="16.5" customHeight="1">
      <c r="A85" s="18"/>
      <c r="B85" s="2"/>
      <c r="C85" s="18"/>
      <c r="D85" s="18"/>
      <c r="E85" s="16" t="str">
        <f>E7</f>
        <v>Místní komunikace ul.J.Hapky</v>
      </c>
      <c r="F85" s="17"/>
      <c r="G85" s="17"/>
      <c r="H85" s="17"/>
      <c r="I85" s="18"/>
      <c r="J85" s="18"/>
      <c r="K85" s="18"/>
      <c r="L85" s="19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0" customFormat="1" ht="12" customHeight="1">
      <c r="A86" s="18"/>
      <c r="B86" s="2"/>
      <c r="C86" s="15" t="s">
        <v>97</v>
      </c>
      <c r="D86" s="18"/>
      <c r="E86" s="18"/>
      <c r="F86" s="18"/>
      <c r="G86" s="18"/>
      <c r="H86" s="18"/>
      <c r="I86" s="18"/>
      <c r="J86" s="18"/>
      <c r="K86" s="18"/>
      <c r="L86" s="19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0" customFormat="1" ht="16.5" customHeight="1">
      <c r="A87" s="18"/>
      <c r="B87" s="2"/>
      <c r="C87" s="18"/>
      <c r="D87" s="18"/>
      <c r="E87" s="21" t="str">
        <f>E9</f>
        <v>300 - SO 300 Dešťová kanalizace</v>
      </c>
      <c r="F87" s="22"/>
      <c r="G87" s="22"/>
      <c r="H87" s="22"/>
      <c r="I87" s="18"/>
      <c r="J87" s="18"/>
      <c r="K87" s="18"/>
      <c r="L87" s="19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0" customFormat="1" ht="6.95" customHeight="1">
      <c r="A88" s="18"/>
      <c r="B88" s="2"/>
      <c r="C88" s="18"/>
      <c r="D88" s="18"/>
      <c r="E88" s="18"/>
      <c r="F88" s="18"/>
      <c r="G88" s="18"/>
      <c r="H88" s="18"/>
      <c r="I88" s="18"/>
      <c r="J88" s="18"/>
      <c r="K88" s="18"/>
      <c r="L88" s="19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0" customFormat="1" ht="12" customHeight="1">
      <c r="A89" s="18"/>
      <c r="B89" s="2"/>
      <c r="C89" s="15" t="s">
        <v>17</v>
      </c>
      <c r="D89" s="18"/>
      <c r="E89" s="18"/>
      <c r="F89" s="23" t="str">
        <f>F12</f>
        <v>Valašské Meziříčí</v>
      </c>
      <c r="G89" s="18"/>
      <c r="H89" s="18"/>
      <c r="I89" s="15" t="s">
        <v>19</v>
      </c>
      <c r="J89" s="24" t="str">
        <f>IF(J12="","",J12)</f>
        <v/>
      </c>
      <c r="K89" s="18"/>
      <c r="L89" s="19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0" customFormat="1" ht="6.95" customHeight="1">
      <c r="A90" s="18"/>
      <c r="B90" s="2"/>
      <c r="C90" s="18"/>
      <c r="D90" s="18"/>
      <c r="E90" s="18"/>
      <c r="F90" s="18"/>
      <c r="G90" s="18"/>
      <c r="H90" s="18"/>
      <c r="I90" s="18"/>
      <c r="J90" s="18"/>
      <c r="K90" s="18"/>
      <c r="L90" s="19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0" customFormat="1" ht="15.2" customHeight="1">
      <c r="A91" s="18"/>
      <c r="B91" s="2"/>
      <c r="C91" s="15" t="s">
        <v>20</v>
      </c>
      <c r="D91" s="18"/>
      <c r="E91" s="18"/>
      <c r="F91" s="23" t="str">
        <f>E15</f>
        <v>Město Valašské Meziříčí</v>
      </c>
      <c r="G91" s="18"/>
      <c r="H91" s="18"/>
      <c r="I91" s="15" t="s">
        <v>26</v>
      </c>
      <c r="J91" s="56">
        <f>E21</f>
        <v>0</v>
      </c>
      <c r="K91" s="18"/>
      <c r="L91" s="19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0" customFormat="1" ht="15.2" customHeight="1">
      <c r="A92" s="18"/>
      <c r="B92" s="2"/>
      <c r="C92" s="15" t="s">
        <v>24</v>
      </c>
      <c r="D92" s="18"/>
      <c r="E92" s="18"/>
      <c r="F92" s="23" t="str">
        <f>IF(E18="","",E18)</f>
        <v xml:space="preserve"> </v>
      </c>
      <c r="G92" s="18"/>
      <c r="H92" s="18"/>
      <c r="I92" s="15" t="s">
        <v>28</v>
      </c>
      <c r="J92" s="56">
        <f>E24</f>
        <v>0</v>
      </c>
      <c r="K92" s="18"/>
      <c r="L92" s="19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0" customFormat="1" ht="10.35" customHeight="1">
      <c r="A93" s="18"/>
      <c r="B93" s="2"/>
      <c r="C93" s="18"/>
      <c r="D93" s="18"/>
      <c r="E93" s="18"/>
      <c r="F93" s="18"/>
      <c r="G93" s="18"/>
      <c r="H93" s="18"/>
      <c r="I93" s="18"/>
      <c r="J93" s="18"/>
      <c r="K93" s="18"/>
      <c r="L93" s="19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0" customFormat="1" ht="29.25" customHeight="1">
      <c r="A94" s="18"/>
      <c r="B94" s="2"/>
      <c r="C94" s="57" t="s">
        <v>102</v>
      </c>
      <c r="D94" s="38"/>
      <c r="E94" s="38"/>
      <c r="F94" s="38"/>
      <c r="G94" s="38"/>
      <c r="H94" s="38"/>
      <c r="I94" s="38"/>
      <c r="J94" s="58" t="s">
        <v>103</v>
      </c>
      <c r="K94" s="38"/>
      <c r="L94" s="19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0" customFormat="1" ht="10.35" customHeight="1">
      <c r="A95" s="18"/>
      <c r="B95" s="2"/>
      <c r="C95" s="18"/>
      <c r="D95" s="18"/>
      <c r="E95" s="18"/>
      <c r="F95" s="18"/>
      <c r="G95" s="18"/>
      <c r="H95" s="18"/>
      <c r="I95" s="18"/>
      <c r="J95" s="18"/>
      <c r="K95" s="18"/>
      <c r="L95" s="19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0" customFormat="1" ht="22.9" customHeight="1">
      <c r="A96" s="18"/>
      <c r="B96" s="2"/>
      <c r="C96" s="59" t="s">
        <v>104</v>
      </c>
      <c r="D96" s="18"/>
      <c r="E96" s="18"/>
      <c r="F96" s="18"/>
      <c r="G96" s="18"/>
      <c r="H96" s="18"/>
      <c r="I96" s="18"/>
      <c r="J96" s="33">
        <f>J123</f>
        <v>0</v>
      </c>
      <c r="K96" s="18"/>
      <c r="L96" s="19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8" t="s">
        <v>105</v>
      </c>
    </row>
    <row r="97" spans="1:31" s="60" customFormat="1" ht="24.95" customHeight="1">
      <c r="B97" s="61"/>
      <c r="D97" s="62" t="s">
        <v>106</v>
      </c>
      <c r="E97" s="63"/>
      <c r="F97" s="63"/>
      <c r="G97" s="63"/>
      <c r="H97" s="63"/>
      <c r="I97" s="63"/>
      <c r="J97" s="64">
        <f>J124</f>
        <v>0</v>
      </c>
      <c r="L97" s="61"/>
    </row>
    <row r="98" spans="1:31" s="65" customFormat="1" ht="19.899999999999999" customHeight="1">
      <c r="B98" s="66"/>
      <c r="D98" s="67" t="s">
        <v>107</v>
      </c>
      <c r="E98" s="68"/>
      <c r="F98" s="68"/>
      <c r="G98" s="68"/>
      <c r="H98" s="68"/>
      <c r="I98" s="68"/>
      <c r="J98" s="69">
        <f>J125</f>
        <v>0</v>
      </c>
      <c r="L98" s="66"/>
    </row>
    <row r="99" spans="1:31" s="65" customFormat="1" ht="19.899999999999999" customHeight="1">
      <c r="B99" s="66"/>
      <c r="D99" s="67" t="s">
        <v>108</v>
      </c>
      <c r="E99" s="68"/>
      <c r="F99" s="68"/>
      <c r="G99" s="68"/>
      <c r="H99" s="68"/>
      <c r="I99" s="68"/>
      <c r="J99" s="69">
        <f>J186</f>
        <v>0</v>
      </c>
      <c r="L99" s="66"/>
    </row>
    <row r="100" spans="1:31" s="65" customFormat="1" ht="19.899999999999999" customHeight="1">
      <c r="B100" s="66"/>
      <c r="D100" s="67" t="s">
        <v>346</v>
      </c>
      <c r="E100" s="68"/>
      <c r="F100" s="68"/>
      <c r="G100" s="68"/>
      <c r="H100" s="68"/>
      <c r="I100" s="68"/>
      <c r="J100" s="69">
        <f>J196</f>
        <v>0</v>
      </c>
      <c r="L100" s="66"/>
    </row>
    <row r="101" spans="1:31" s="65" customFormat="1" ht="19.899999999999999" customHeight="1">
      <c r="B101" s="66"/>
      <c r="D101" s="67" t="s">
        <v>347</v>
      </c>
      <c r="E101" s="68"/>
      <c r="F101" s="68"/>
      <c r="G101" s="68"/>
      <c r="H101" s="68"/>
      <c r="I101" s="68"/>
      <c r="J101" s="69">
        <f>J198</f>
        <v>0</v>
      </c>
      <c r="L101" s="66"/>
    </row>
    <row r="102" spans="1:31" s="65" customFormat="1" ht="19.899999999999999" customHeight="1">
      <c r="B102" s="66"/>
      <c r="D102" s="67" t="s">
        <v>110</v>
      </c>
      <c r="E102" s="68"/>
      <c r="F102" s="68"/>
      <c r="G102" s="68"/>
      <c r="H102" s="68"/>
      <c r="I102" s="68"/>
      <c r="J102" s="69">
        <f>J206</f>
        <v>0</v>
      </c>
      <c r="L102" s="66"/>
    </row>
    <row r="103" spans="1:31" s="65" customFormat="1" ht="19.899999999999999" customHeight="1">
      <c r="B103" s="66"/>
      <c r="D103" s="67" t="s">
        <v>113</v>
      </c>
      <c r="E103" s="68"/>
      <c r="F103" s="68"/>
      <c r="G103" s="68"/>
      <c r="H103" s="68"/>
      <c r="I103" s="68"/>
      <c r="J103" s="69">
        <f>J220</f>
        <v>0</v>
      </c>
      <c r="L103" s="66"/>
    </row>
    <row r="104" spans="1:31" s="20" customFormat="1" ht="21.75" customHeight="1">
      <c r="A104" s="18"/>
      <c r="B104" s="2"/>
      <c r="C104" s="18"/>
      <c r="D104" s="18"/>
      <c r="E104" s="18"/>
      <c r="F104" s="18"/>
      <c r="G104" s="18"/>
      <c r="H104" s="18"/>
      <c r="I104" s="18"/>
      <c r="J104" s="18"/>
      <c r="K104" s="18"/>
      <c r="L104" s="19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</row>
    <row r="105" spans="1:31" s="20" customFormat="1" ht="6.95" customHeight="1">
      <c r="A105" s="18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19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9" spans="1:31" s="20" customFormat="1" ht="6.95" customHeight="1">
      <c r="A109" s="18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19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0" customFormat="1" ht="24.95" customHeight="1">
      <c r="A110" s="18"/>
      <c r="B110" s="2"/>
      <c r="C110" s="13" t="s">
        <v>114</v>
      </c>
      <c r="D110" s="18"/>
      <c r="E110" s="18"/>
      <c r="F110" s="18"/>
      <c r="G110" s="18"/>
      <c r="H110" s="18"/>
      <c r="I110" s="18"/>
      <c r="J110" s="18"/>
      <c r="K110" s="18"/>
      <c r="L110" s="19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0" customFormat="1" ht="6.95" customHeight="1">
      <c r="A111" s="18"/>
      <c r="B111" s="2"/>
      <c r="C111" s="18"/>
      <c r="D111" s="18"/>
      <c r="E111" s="18"/>
      <c r="F111" s="18"/>
      <c r="G111" s="18"/>
      <c r="H111" s="18"/>
      <c r="I111" s="18"/>
      <c r="J111" s="18"/>
      <c r="K111" s="18"/>
      <c r="L111" s="19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0" customFormat="1" ht="12" customHeight="1">
      <c r="A112" s="18"/>
      <c r="B112" s="2"/>
      <c r="C112" s="15" t="s">
        <v>13</v>
      </c>
      <c r="D112" s="18"/>
      <c r="E112" s="18"/>
      <c r="F112" s="18"/>
      <c r="G112" s="18"/>
      <c r="H112" s="18"/>
      <c r="I112" s="18"/>
      <c r="J112" s="18"/>
      <c r="K112" s="18"/>
      <c r="L112" s="19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0" customFormat="1" ht="16.5" customHeight="1">
      <c r="A113" s="18"/>
      <c r="B113" s="2"/>
      <c r="C113" s="18"/>
      <c r="D113" s="18"/>
      <c r="E113" s="16" t="str">
        <f>E7</f>
        <v>Místní komunikace ul.J.Hapky</v>
      </c>
      <c r="F113" s="17"/>
      <c r="G113" s="17"/>
      <c r="H113" s="17"/>
      <c r="I113" s="18"/>
      <c r="J113" s="18"/>
      <c r="K113" s="18"/>
      <c r="L113" s="19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0" customFormat="1" ht="12" customHeight="1">
      <c r="A114" s="18"/>
      <c r="B114" s="2"/>
      <c r="C114" s="15" t="s">
        <v>97</v>
      </c>
      <c r="D114" s="18"/>
      <c r="E114" s="18"/>
      <c r="F114" s="18"/>
      <c r="G114" s="18"/>
      <c r="H114" s="18"/>
      <c r="I114" s="18"/>
      <c r="J114" s="18"/>
      <c r="K114" s="18"/>
      <c r="L114" s="19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0" customFormat="1" ht="16.5" customHeight="1">
      <c r="A115" s="18"/>
      <c r="B115" s="2"/>
      <c r="C115" s="18"/>
      <c r="D115" s="18"/>
      <c r="E115" s="21" t="str">
        <f>E9</f>
        <v>300 - SO 300 Dešťová kanalizace</v>
      </c>
      <c r="F115" s="22"/>
      <c r="G115" s="22"/>
      <c r="H115" s="22"/>
      <c r="I115" s="18"/>
      <c r="J115" s="18"/>
      <c r="K115" s="18"/>
      <c r="L115" s="19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0" customFormat="1" ht="6.95" customHeight="1">
      <c r="A116" s="18"/>
      <c r="B116" s="2"/>
      <c r="C116" s="18"/>
      <c r="D116" s="18"/>
      <c r="E116" s="18"/>
      <c r="F116" s="18"/>
      <c r="G116" s="18"/>
      <c r="H116" s="18"/>
      <c r="I116" s="18"/>
      <c r="J116" s="18"/>
      <c r="K116" s="18"/>
      <c r="L116" s="19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0" customFormat="1" ht="12" customHeight="1">
      <c r="A117" s="18"/>
      <c r="B117" s="2"/>
      <c r="C117" s="15" t="s">
        <v>17</v>
      </c>
      <c r="D117" s="18"/>
      <c r="E117" s="18"/>
      <c r="F117" s="23" t="str">
        <f>F12</f>
        <v>Valašské Meziříčí</v>
      </c>
      <c r="G117" s="18"/>
      <c r="H117" s="18"/>
      <c r="I117" s="15" t="s">
        <v>19</v>
      </c>
      <c r="J117" s="24"/>
      <c r="K117" s="18"/>
      <c r="L117" s="19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0" customFormat="1" ht="6.95" customHeight="1">
      <c r="A118" s="18"/>
      <c r="B118" s="2"/>
      <c r="C118" s="18"/>
      <c r="D118" s="18"/>
      <c r="E118" s="18"/>
      <c r="F118" s="18"/>
      <c r="G118" s="18"/>
      <c r="H118" s="18"/>
      <c r="I118" s="18"/>
      <c r="J118" s="18"/>
      <c r="K118" s="18"/>
      <c r="L118" s="19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0" customFormat="1" ht="15.2" customHeight="1">
      <c r="A119" s="18"/>
      <c r="B119" s="2"/>
      <c r="C119" s="15" t="s">
        <v>20</v>
      </c>
      <c r="D119" s="18"/>
      <c r="E119" s="18"/>
      <c r="F119" s="23" t="str">
        <f>E15</f>
        <v>Město Valašské Meziříčí</v>
      </c>
      <c r="G119" s="18"/>
      <c r="H119" s="18"/>
      <c r="I119" s="15" t="s">
        <v>26</v>
      </c>
      <c r="J119" s="56"/>
      <c r="K119" s="18"/>
      <c r="L119" s="19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20" customFormat="1" ht="15.2" customHeight="1">
      <c r="A120" s="18"/>
      <c r="B120" s="2"/>
      <c r="C120" s="15" t="s">
        <v>24</v>
      </c>
      <c r="D120" s="18"/>
      <c r="E120" s="18"/>
      <c r="F120" s="23" t="str">
        <f>IF(E18="","",E18)</f>
        <v xml:space="preserve"> </v>
      </c>
      <c r="G120" s="18"/>
      <c r="H120" s="18"/>
      <c r="I120" s="15" t="s">
        <v>28</v>
      </c>
      <c r="J120" s="56"/>
      <c r="K120" s="18"/>
      <c r="L120" s="19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5" s="20" customFormat="1" ht="10.35" customHeight="1">
      <c r="A121" s="18"/>
      <c r="B121" s="2"/>
      <c r="C121" s="18"/>
      <c r="D121" s="18"/>
      <c r="E121" s="18"/>
      <c r="F121" s="18"/>
      <c r="G121" s="18"/>
      <c r="H121" s="18"/>
      <c r="I121" s="18"/>
      <c r="J121" s="18"/>
      <c r="K121" s="18"/>
      <c r="L121" s="19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65" s="79" customFormat="1" ht="29.25" customHeight="1">
      <c r="A122" s="70"/>
      <c r="B122" s="71"/>
      <c r="C122" s="72" t="s">
        <v>115</v>
      </c>
      <c r="D122" s="73" t="s">
        <v>55</v>
      </c>
      <c r="E122" s="73" t="s">
        <v>51</v>
      </c>
      <c r="F122" s="73" t="s">
        <v>52</v>
      </c>
      <c r="G122" s="73" t="s">
        <v>116</v>
      </c>
      <c r="H122" s="73" t="s">
        <v>117</v>
      </c>
      <c r="I122" s="73" t="s">
        <v>118</v>
      </c>
      <c r="J122" s="73" t="s">
        <v>103</v>
      </c>
      <c r="K122" s="74" t="s">
        <v>119</v>
      </c>
      <c r="L122" s="75"/>
      <c r="M122" s="76" t="s">
        <v>1</v>
      </c>
      <c r="N122" s="77" t="s">
        <v>34</v>
      </c>
      <c r="O122" s="77" t="s">
        <v>120</v>
      </c>
      <c r="P122" s="77" t="s">
        <v>121</v>
      </c>
      <c r="Q122" s="77" t="s">
        <v>122</v>
      </c>
      <c r="R122" s="77" t="s">
        <v>123</v>
      </c>
      <c r="S122" s="77" t="s">
        <v>124</v>
      </c>
      <c r="T122" s="78" t="s">
        <v>125</v>
      </c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</row>
    <row r="123" spans="1:65" s="20" customFormat="1" ht="22.9" customHeight="1">
      <c r="A123" s="18"/>
      <c r="B123" s="2"/>
      <c r="C123" s="80" t="s">
        <v>126</v>
      </c>
      <c r="D123" s="18"/>
      <c r="E123" s="18"/>
      <c r="F123" s="18"/>
      <c r="G123" s="18"/>
      <c r="H123" s="18"/>
      <c r="I123" s="18"/>
      <c r="J123" s="153">
        <f>BK123</f>
        <v>0</v>
      </c>
      <c r="K123" s="154"/>
      <c r="L123" s="2"/>
      <c r="M123" s="81"/>
      <c r="N123" s="82"/>
      <c r="O123" s="31"/>
      <c r="P123" s="83">
        <f>P124</f>
        <v>222.59114</v>
      </c>
      <c r="Q123" s="31"/>
      <c r="R123" s="83">
        <f>R124</f>
        <v>17.664662399999997</v>
      </c>
      <c r="S123" s="31"/>
      <c r="T123" s="84">
        <f>T124</f>
        <v>0</v>
      </c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T123" s="8" t="s">
        <v>69</v>
      </c>
      <c r="AU123" s="8" t="s">
        <v>105</v>
      </c>
      <c r="BK123" s="85">
        <f>BK124</f>
        <v>0</v>
      </c>
    </row>
    <row r="124" spans="1:65" s="86" customFormat="1" ht="25.9" customHeight="1">
      <c r="B124" s="87"/>
      <c r="C124" s="126"/>
      <c r="D124" s="127" t="s">
        <v>69</v>
      </c>
      <c r="E124" s="128" t="s">
        <v>127</v>
      </c>
      <c r="F124" s="128" t="s">
        <v>128</v>
      </c>
      <c r="G124" s="126"/>
      <c r="H124" s="126"/>
      <c r="J124" s="155">
        <f>BK124</f>
        <v>0</v>
      </c>
      <c r="K124" s="126"/>
      <c r="L124" s="87"/>
      <c r="M124" s="89"/>
      <c r="N124" s="90"/>
      <c r="O124" s="90"/>
      <c r="P124" s="91">
        <f>P125+P186+P196+P198+P206+P220</f>
        <v>222.59114</v>
      </c>
      <c r="Q124" s="90"/>
      <c r="R124" s="91">
        <f>R125+R186+R196+R198+R206+R220</f>
        <v>17.664662399999997</v>
      </c>
      <c r="S124" s="90"/>
      <c r="T124" s="92">
        <f>T125+T186+T196+T198+T206+T220</f>
        <v>0</v>
      </c>
      <c r="AR124" s="88" t="s">
        <v>78</v>
      </c>
      <c r="AT124" s="93" t="s">
        <v>69</v>
      </c>
      <c r="AU124" s="93" t="s">
        <v>70</v>
      </c>
      <c r="AY124" s="88" t="s">
        <v>129</v>
      </c>
      <c r="BK124" s="94">
        <f>BK125+BK186+BK196+BK198+BK206+BK220</f>
        <v>0</v>
      </c>
    </row>
    <row r="125" spans="1:65" s="86" customFormat="1" ht="22.9" customHeight="1">
      <c r="B125" s="87"/>
      <c r="C125" s="126"/>
      <c r="D125" s="127" t="s">
        <v>69</v>
      </c>
      <c r="E125" s="129" t="s">
        <v>78</v>
      </c>
      <c r="F125" s="129" t="s">
        <v>130</v>
      </c>
      <c r="G125" s="126"/>
      <c r="H125" s="126"/>
      <c r="J125" s="156">
        <f>BK125</f>
        <v>0</v>
      </c>
      <c r="K125" s="126"/>
      <c r="L125" s="87"/>
      <c r="M125" s="89"/>
      <c r="N125" s="90"/>
      <c r="O125" s="90"/>
      <c r="P125" s="91">
        <f>SUM(P126:P185)</f>
        <v>161.49239</v>
      </c>
      <c r="Q125" s="90"/>
      <c r="R125" s="91">
        <f>SUM(R126:R185)</f>
        <v>8.0286689999999989</v>
      </c>
      <c r="S125" s="90"/>
      <c r="T125" s="92">
        <f>SUM(T126:T185)</f>
        <v>0</v>
      </c>
      <c r="AR125" s="88" t="s">
        <v>78</v>
      </c>
      <c r="AT125" s="93" t="s">
        <v>69</v>
      </c>
      <c r="AU125" s="93" t="s">
        <v>78</v>
      </c>
      <c r="AY125" s="88" t="s">
        <v>129</v>
      </c>
      <c r="BK125" s="94">
        <f>SUM(BK126:BK185)</f>
        <v>0</v>
      </c>
    </row>
    <row r="126" spans="1:65" s="20" customFormat="1" ht="21.75" customHeight="1">
      <c r="A126" s="18"/>
      <c r="B126" s="2"/>
      <c r="C126" s="130" t="s">
        <v>78</v>
      </c>
      <c r="D126" s="130" t="s">
        <v>131</v>
      </c>
      <c r="E126" s="131" t="s">
        <v>348</v>
      </c>
      <c r="F126" s="132" t="s">
        <v>349</v>
      </c>
      <c r="G126" s="133" t="s">
        <v>350</v>
      </c>
      <c r="H126" s="134">
        <v>240</v>
      </c>
      <c r="I126" s="3">
        <v>0</v>
      </c>
      <c r="J126" s="157">
        <f>ROUND(I126*H126,2)</f>
        <v>0</v>
      </c>
      <c r="K126" s="132" t="s">
        <v>140</v>
      </c>
      <c r="L126" s="2"/>
      <c r="M126" s="95" t="s">
        <v>1</v>
      </c>
      <c r="N126" s="96" t="s">
        <v>35</v>
      </c>
      <c r="O126" s="97">
        <v>0.184</v>
      </c>
      <c r="P126" s="97">
        <f>O126*H126</f>
        <v>44.16</v>
      </c>
      <c r="Q126" s="97">
        <v>3.0000000000000001E-5</v>
      </c>
      <c r="R126" s="97">
        <f>Q126*H126</f>
        <v>7.1999999999999998E-3</v>
      </c>
      <c r="S126" s="97">
        <v>0</v>
      </c>
      <c r="T126" s="98">
        <f>S126*H126</f>
        <v>0</v>
      </c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R126" s="99" t="s">
        <v>135</v>
      </c>
      <c r="AT126" s="99" t="s">
        <v>131</v>
      </c>
      <c r="AU126" s="99" t="s">
        <v>80</v>
      </c>
      <c r="AY126" s="8" t="s">
        <v>129</v>
      </c>
      <c r="BE126" s="100">
        <f>IF(N126="základní",J126,0)</f>
        <v>0</v>
      </c>
      <c r="BF126" s="100">
        <f>IF(N126="snížená",J126,0)</f>
        <v>0</v>
      </c>
      <c r="BG126" s="100">
        <f>IF(N126="zákl. přenesená",J126,0)</f>
        <v>0</v>
      </c>
      <c r="BH126" s="100">
        <f>IF(N126="sníž. přenesená",J126,0)</f>
        <v>0</v>
      </c>
      <c r="BI126" s="100">
        <f>IF(N126="nulová",J126,0)</f>
        <v>0</v>
      </c>
      <c r="BJ126" s="8" t="s">
        <v>78</v>
      </c>
      <c r="BK126" s="100">
        <f>ROUND(I126*H126,2)</f>
        <v>0</v>
      </c>
      <c r="BL126" s="8" t="s">
        <v>135</v>
      </c>
      <c r="BM126" s="99" t="s">
        <v>351</v>
      </c>
    </row>
    <row r="127" spans="1:65" s="101" customFormat="1">
      <c r="B127" s="102"/>
      <c r="C127" s="135"/>
      <c r="D127" s="136" t="s">
        <v>149</v>
      </c>
      <c r="E127" s="137" t="s">
        <v>1</v>
      </c>
      <c r="F127" s="138" t="s">
        <v>352</v>
      </c>
      <c r="G127" s="135"/>
      <c r="H127" s="139">
        <v>240</v>
      </c>
      <c r="J127" s="135"/>
      <c r="K127" s="135"/>
      <c r="L127" s="102"/>
      <c r="M127" s="104"/>
      <c r="N127" s="105"/>
      <c r="O127" s="105"/>
      <c r="P127" s="105"/>
      <c r="Q127" s="105"/>
      <c r="R127" s="105"/>
      <c r="S127" s="105"/>
      <c r="T127" s="106"/>
      <c r="AT127" s="103" t="s">
        <v>149</v>
      </c>
      <c r="AU127" s="103" t="s">
        <v>80</v>
      </c>
      <c r="AV127" s="101" t="s">
        <v>80</v>
      </c>
      <c r="AW127" s="101" t="s">
        <v>27</v>
      </c>
      <c r="AX127" s="101" t="s">
        <v>78</v>
      </c>
      <c r="AY127" s="103" t="s">
        <v>129</v>
      </c>
    </row>
    <row r="128" spans="1:65" s="20" customFormat="1" ht="21.75" customHeight="1">
      <c r="A128" s="18"/>
      <c r="B128" s="2"/>
      <c r="C128" s="130" t="s">
        <v>80</v>
      </c>
      <c r="D128" s="130" t="s">
        <v>131</v>
      </c>
      <c r="E128" s="131" t="s">
        <v>353</v>
      </c>
      <c r="F128" s="132" t="s">
        <v>354</v>
      </c>
      <c r="G128" s="133" t="s">
        <v>355</v>
      </c>
      <c r="H128" s="134">
        <v>10</v>
      </c>
      <c r="I128" s="3">
        <v>0</v>
      </c>
      <c r="J128" s="157">
        <f>ROUND(I128*H128,2)</f>
        <v>0</v>
      </c>
      <c r="K128" s="132" t="s">
        <v>140</v>
      </c>
      <c r="L128" s="2"/>
      <c r="M128" s="95" t="s">
        <v>1</v>
      </c>
      <c r="N128" s="96" t="s">
        <v>35</v>
      </c>
      <c r="O128" s="97">
        <v>0</v>
      </c>
      <c r="P128" s="97">
        <f>O128*H128</f>
        <v>0</v>
      </c>
      <c r="Q128" s="97">
        <v>0</v>
      </c>
      <c r="R128" s="97">
        <f>Q128*H128</f>
        <v>0</v>
      </c>
      <c r="S128" s="97">
        <v>0</v>
      </c>
      <c r="T128" s="98">
        <f>S128*H128</f>
        <v>0</v>
      </c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R128" s="99" t="s">
        <v>135</v>
      </c>
      <c r="AT128" s="99" t="s">
        <v>131</v>
      </c>
      <c r="AU128" s="99" t="s">
        <v>80</v>
      </c>
      <c r="AY128" s="8" t="s">
        <v>129</v>
      </c>
      <c r="BE128" s="100">
        <f>IF(N128="základní",J128,0)</f>
        <v>0</v>
      </c>
      <c r="BF128" s="100">
        <f>IF(N128="snížená",J128,0)</f>
        <v>0</v>
      </c>
      <c r="BG128" s="100">
        <f>IF(N128="zákl. přenesená",J128,0)</f>
        <v>0</v>
      </c>
      <c r="BH128" s="100">
        <f>IF(N128="sníž. přenesená",J128,0)</f>
        <v>0</v>
      </c>
      <c r="BI128" s="100">
        <f>IF(N128="nulová",J128,0)</f>
        <v>0</v>
      </c>
      <c r="BJ128" s="8" t="s">
        <v>78</v>
      </c>
      <c r="BK128" s="100">
        <f>ROUND(I128*H128,2)</f>
        <v>0</v>
      </c>
      <c r="BL128" s="8" t="s">
        <v>135</v>
      </c>
      <c r="BM128" s="99" t="s">
        <v>356</v>
      </c>
    </row>
    <row r="129" spans="1:65" s="20" customFormat="1" ht="21.75" customHeight="1">
      <c r="A129" s="18"/>
      <c r="B129" s="2"/>
      <c r="C129" s="130" t="s">
        <v>142</v>
      </c>
      <c r="D129" s="130" t="s">
        <v>131</v>
      </c>
      <c r="E129" s="131" t="s">
        <v>357</v>
      </c>
      <c r="F129" s="132" t="s">
        <v>358</v>
      </c>
      <c r="G129" s="133" t="s">
        <v>134</v>
      </c>
      <c r="H129" s="134">
        <v>43</v>
      </c>
      <c r="I129" s="3">
        <v>0</v>
      </c>
      <c r="J129" s="157">
        <f>ROUND(I129*H129,2)</f>
        <v>0</v>
      </c>
      <c r="K129" s="132" t="s">
        <v>140</v>
      </c>
      <c r="L129" s="2"/>
      <c r="M129" s="95" t="s">
        <v>1</v>
      </c>
      <c r="N129" s="96" t="s">
        <v>35</v>
      </c>
      <c r="O129" s="97">
        <v>7.5999999999999998E-2</v>
      </c>
      <c r="P129" s="97">
        <f>O129*H129</f>
        <v>3.2679999999999998</v>
      </c>
      <c r="Q129" s="97">
        <v>0</v>
      </c>
      <c r="R129" s="97">
        <f>Q129*H129</f>
        <v>0</v>
      </c>
      <c r="S129" s="97">
        <v>0</v>
      </c>
      <c r="T129" s="98">
        <f>S129*H129</f>
        <v>0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99" t="s">
        <v>135</v>
      </c>
      <c r="AT129" s="99" t="s">
        <v>131</v>
      </c>
      <c r="AU129" s="99" t="s">
        <v>80</v>
      </c>
      <c r="AY129" s="8" t="s">
        <v>129</v>
      </c>
      <c r="BE129" s="100">
        <f>IF(N129="základní",J129,0)</f>
        <v>0</v>
      </c>
      <c r="BF129" s="100">
        <f>IF(N129="snížená",J129,0)</f>
        <v>0</v>
      </c>
      <c r="BG129" s="100">
        <f>IF(N129="zákl. přenesená",J129,0)</f>
        <v>0</v>
      </c>
      <c r="BH129" s="100">
        <f>IF(N129="sníž. přenesená",J129,0)</f>
        <v>0</v>
      </c>
      <c r="BI129" s="100">
        <f>IF(N129="nulová",J129,0)</f>
        <v>0</v>
      </c>
      <c r="BJ129" s="8" t="s">
        <v>78</v>
      </c>
      <c r="BK129" s="100">
        <f>ROUND(I129*H129,2)</f>
        <v>0</v>
      </c>
      <c r="BL129" s="8" t="s">
        <v>135</v>
      </c>
      <c r="BM129" s="99" t="s">
        <v>359</v>
      </c>
    </row>
    <row r="130" spans="1:65" s="101" customFormat="1">
      <c r="B130" s="102"/>
      <c r="C130" s="135"/>
      <c r="D130" s="136" t="s">
        <v>149</v>
      </c>
      <c r="E130" s="137" t="s">
        <v>150</v>
      </c>
      <c r="F130" s="138" t="s">
        <v>360</v>
      </c>
      <c r="G130" s="135"/>
      <c r="H130" s="139">
        <v>43</v>
      </c>
      <c r="J130" s="135"/>
      <c r="K130" s="135"/>
      <c r="L130" s="102"/>
      <c r="M130" s="104"/>
      <c r="N130" s="105"/>
      <c r="O130" s="105"/>
      <c r="P130" s="105"/>
      <c r="Q130" s="105"/>
      <c r="R130" s="105"/>
      <c r="S130" s="105"/>
      <c r="T130" s="106"/>
      <c r="AT130" s="103" t="s">
        <v>149</v>
      </c>
      <c r="AU130" s="103" t="s">
        <v>80</v>
      </c>
      <c r="AV130" s="101" t="s">
        <v>80</v>
      </c>
      <c r="AW130" s="101" t="s">
        <v>27</v>
      </c>
      <c r="AX130" s="101" t="s">
        <v>78</v>
      </c>
      <c r="AY130" s="103" t="s">
        <v>129</v>
      </c>
    </row>
    <row r="131" spans="1:65" s="20" customFormat="1" ht="33" customHeight="1">
      <c r="A131" s="18"/>
      <c r="B131" s="2"/>
      <c r="C131" s="130" t="s">
        <v>135</v>
      </c>
      <c r="D131" s="130" t="s">
        <v>131</v>
      </c>
      <c r="E131" s="131" t="s">
        <v>361</v>
      </c>
      <c r="F131" s="132" t="s">
        <v>362</v>
      </c>
      <c r="G131" s="133" t="s">
        <v>155</v>
      </c>
      <c r="H131" s="134">
        <v>65.016000000000005</v>
      </c>
      <c r="I131" s="3">
        <v>0</v>
      </c>
      <c r="J131" s="157">
        <f>ROUND(I131*H131,2)</f>
        <v>0</v>
      </c>
      <c r="K131" s="132" t="s">
        <v>140</v>
      </c>
      <c r="L131" s="2"/>
      <c r="M131" s="95" t="s">
        <v>1</v>
      </c>
      <c r="N131" s="96" t="s">
        <v>35</v>
      </c>
      <c r="O131" s="97">
        <v>0.39200000000000002</v>
      </c>
      <c r="P131" s="97">
        <f>O131*H131</f>
        <v>25.486272000000003</v>
      </c>
      <c r="Q131" s="97">
        <v>0</v>
      </c>
      <c r="R131" s="97">
        <f>Q131*H131</f>
        <v>0</v>
      </c>
      <c r="S131" s="97">
        <v>0</v>
      </c>
      <c r="T131" s="98">
        <f>S131*H131</f>
        <v>0</v>
      </c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R131" s="99" t="s">
        <v>135</v>
      </c>
      <c r="AT131" s="99" t="s">
        <v>131</v>
      </c>
      <c r="AU131" s="99" t="s">
        <v>80</v>
      </c>
      <c r="AY131" s="8" t="s">
        <v>129</v>
      </c>
      <c r="BE131" s="100">
        <f>IF(N131="základní",J131,0)</f>
        <v>0</v>
      </c>
      <c r="BF131" s="100">
        <f>IF(N131="snížená",J131,0)</f>
        <v>0</v>
      </c>
      <c r="BG131" s="100">
        <f>IF(N131="zákl. přenesená",J131,0)</f>
        <v>0</v>
      </c>
      <c r="BH131" s="100">
        <f>IF(N131="sníž. přenesená",J131,0)</f>
        <v>0</v>
      </c>
      <c r="BI131" s="100">
        <f>IF(N131="nulová",J131,0)</f>
        <v>0</v>
      </c>
      <c r="BJ131" s="8" t="s">
        <v>78</v>
      </c>
      <c r="BK131" s="100">
        <f>ROUND(I131*H131,2)</f>
        <v>0</v>
      </c>
      <c r="BL131" s="8" t="s">
        <v>135</v>
      </c>
      <c r="BM131" s="99" t="s">
        <v>363</v>
      </c>
    </row>
    <row r="132" spans="1:65" s="107" customFormat="1">
      <c r="B132" s="108"/>
      <c r="C132" s="140"/>
      <c r="D132" s="136" t="s">
        <v>149</v>
      </c>
      <c r="E132" s="141" t="s">
        <v>1</v>
      </c>
      <c r="F132" s="142" t="s">
        <v>364</v>
      </c>
      <c r="G132" s="140"/>
      <c r="H132" s="141" t="s">
        <v>1</v>
      </c>
      <c r="J132" s="140"/>
      <c r="K132" s="140"/>
      <c r="L132" s="108"/>
      <c r="M132" s="110"/>
      <c r="N132" s="111"/>
      <c r="O132" s="111"/>
      <c r="P132" s="111"/>
      <c r="Q132" s="111"/>
      <c r="R132" s="111"/>
      <c r="S132" s="111"/>
      <c r="T132" s="112"/>
      <c r="AT132" s="109" t="s">
        <v>149</v>
      </c>
      <c r="AU132" s="109" t="s">
        <v>80</v>
      </c>
      <c r="AV132" s="107" t="s">
        <v>78</v>
      </c>
      <c r="AW132" s="107" t="s">
        <v>27</v>
      </c>
      <c r="AX132" s="107" t="s">
        <v>70</v>
      </c>
      <c r="AY132" s="109" t="s">
        <v>129</v>
      </c>
    </row>
    <row r="133" spans="1:65" s="101" customFormat="1">
      <c r="B133" s="102"/>
      <c r="C133" s="135"/>
      <c r="D133" s="136" t="s">
        <v>149</v>
      </c>
      <c r="E133" s="137" t="s">
        <v>1</v>
      </c>
      <c r="F133" s="138" t="s">
        <v>365</v>
      </c>
      <c r="G133" s="135"/>
      <c r="H133" s="139">
        <v>31.751999999999999</v>
      </c>
      <c r="J133" s="135"/>
      <c r="K133" s="135"/>
      <c r="L133" s="102"/>
      <c r="M133" s="104"/>
      <c r="N133" s="105"/>
      <c r="O133" s="105"/>
      <c r="P133" s="105"/>
      <c r="Q133" s="105"/>
      <c r="R133" s="105"/>
      <c r="S133" s="105"/>
      <c r="T133" s="106"/>
      <c r="AT133" s="103" t="s">
        <v>149</v>
      </c>
      <c r="AU133" s="103" t="s">
        <v>80</v>
      </c>
      <c r="AV133" s="101" t="s">
        <v>80</v>
      </c>
      <c r="AW133" s="101" t="s">
        <v>27</v>
      </c>
      <c r="AX133" s="101" t="s">
        <v>70</v>
      </c>
      <c r="AY133" s="103" t="s">
        <v>129</v>
      </c>
    </row>
    <row r="134" spans="1:65" s="101" customFormat="1">
      <c r="B134" s="102"/>
      <c r="C134" s="135"/>
      <c r="D134" s="136" t="s">
        <v>149</v>
      </c>
      <c r="E134" s="137" t="s">
        <v>1</v>
      </c>
      <c r="F134" s="138" t="s">
        <v>366</v>
      </c>
      <c r="G134" s="135"/>
      <c r="H134" s="139">
        <v>33.264000000000003</v>
      </c>
      <c r="J134" s="135"/>
      <c r="K134" s="135"/>
      <c r="L134" s="102"/>
      <c r="M134" s="104"/>
      <c r="N134" s="105"/>
      <c r="O134" s="105"/>
      <c r="P134" s="105"/>
      <c r="Q134" s="105"/>
      <c r="R134" s="105"/>
      <c r="S134" s="105"/>
      <c r="T134" s="106"/>
      <c r="AT134" s="103" t="s">
        <v>149</v>
      </c>
      <c r="AU134" s="103" t="s">
        <v>80</v>
      </c>
      <c r="AV134" s="101" t="s">
        <v>80</v>
      </c>
      <c r="AW134" s="101" t="s">
        <v>27</v>
      </c>
      <c r="AX134" s="101" t="s">
        <v>70</v>
      </c>
      <c r="AY134" s="103" t="s">
        <v>129</v>
      </c>
    </row>
    <row r="135" spans="1:65" s="113" customFormat="1">
      <c r="B135" s="114"/>
      <c r="C135" s="143"/>
      <c r="D135" s="136" t="s">
        <v>149</v>
      </c>
      <c r="E135" s="144" t="s">
        <v>337</v>
      </c>
      <c r="F135" s="145" t="s">
        <v>160</v>
      </c>
      <c r="G135" s="143"/>
      <c r="H135" s="146">
        <v>65.016000000000005</v>
      </c>
      <c r="J135" s="143"/>
      <c r="K135" s="143"/>
      <c r="L135" s="114"/>
      <c r="M135" s="116"/>
      <c r="N135" s="117"/>
      <c r="O135" s="117"/>
      <c r="P135" s="117"/>
      <c r="Q135" s="117"/>
      <c r="R135" s="117"/>
      <c r="S135" s="117"/>
      <c r="T135" s="118"/>
      <c r="AT135" s="115" t="s">
        <v>149</v>
      </c>
      <c r="AU135" s="115" t="s">
        <v>80</v>
      </c>
      <c r="AV135" s="113" t="s">
        <v>135</v>
      </c>
      <c r="AW135" s="113" t="s">
        <v>27</v>
      </c>
      <c r="AX135" s="113" t="s">
        <v>78</v>
      </c>
      <c r="AY135" s="115" t="s">
        <v>129</v>
      </c>
    </row>
    <row r="136" spans="1:65" s="20" customFormat="1" ht="21.75" customHeight="1">
      <c r="A136" s="18"/>
      <c r="B136" s="2"/>
      <c r="C136" s="130" t="s">
        <v>152</v>
      </c>
      <c r="D136" s="130" t="s">
        <v>131</v>
      </c>
      <c r="E136" s="131" t="s">
        <v>367</v>
      </c>
      <c r="F136" s="132" t="s">
        <v>368</v>
      </c>
      <c r="G136" s="133" t="s">
        <v>155</v>
      </c>
      <c r="H136" s="134">
        <v>12</v>
      </c>
      <c r="I136" s="3">
        <v>0</v>
      </c>
      <c r="J136" s="157">
        <f>ROUND(I136*H136,2)</f>
        <v>0</v>
      </c>
      <c r="K136" s="132" t="s">
        <v>140</v>
      </c>
      <c r="L136" s="2"/>
      <c r="M136" s="95" t="s">
        <v>1</v>
      </c>
      <c r="N136" s="96" t="s">
        <v>35</v>
      </c>
      <c r="O136" s="97">
        <v>0.42399999999999999</v>
      </c>
      <c r="P136" s="97">
        <f>O136*H136</f>
        <v>5.0880000000000001</v>
      </c>
      <c r="Q136" s="97">
        <v>0</v>
      </c>
      <c r="R136" s="97">
        <f>Q136*H136</f>
        <v>0</v>
      </c>
      <c r="S136" s="97">
        <v>0</v>
      </c>
      <c r="T136" s="98">
        <f>S136*H136</f>
        <v>0</v>
      </c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R136" s="99" t="s">
        <v>135</v>
      </c>
      <c r="AT136" s="99" t="s">
        <v>131</v>
      </c>
      <c r="AU136" s="99" t="s">
        <v>80</v>
      </c>
      <c r="AY136" s="8" t="s">
        <v>129</v>
      </c>
      <c r="BE136" s="100">
        <f>IF(N136="základní",J136,0)</f>
        <v>0</v>
      </c>
      <c r="BF136" s="100">
        <f>IF(N136="snížená",J136,0)</f>
        <v>0</v>
      </c>
      <c r="BG136" s="100">
        <f>IF(N136="zákl. přenesená",J136,0)</f>
        <v>0</v>
      </c>
      <c r="BH136" s="100">
        <f>IF(N136="sníž. přenesená",J136,0)</f>
        <v>0</v>
      </c>
      <c r="BI136" s="100">
        <f>IF(N136="nulová",J136,0)</f>
        <v>0</v>
      </c>
      <c r="BJ136" s="8" t="s">
        <v>78</v>
      </c>
      <c r="BK136" s="100">
        <f>ROUND(I136*H136,2)</f>
        <v>0</v>
      </c>
      <c r="BL136" s="8" t="s">
        <v>135</v>
      </c>
      <c r="BM136" s="99" t="s">
        <v>369</v>
      </c>
    </row>
    <row r="137" spans="1:65" s="107" customFormat="1">
      <c r="B137" s="108"/>
      <c r="C137" s="140"/>
      <c r="D137" s="136" t="s">
        <v>149</v>
      </c>
      <c r="E137" s="141" t="s">
        <v>1</v>
      </c>
      <c r="F137" s="142" t="s">
        <v>370</v>
      </c>
      <c r="G137" s="140"/>
      <c r="H137" s="141" t="s">
        <v>1</v>
      </c>
      <c r="J137" s="140"/>
      <c r="K137" s="140"/>
      <c r="L137" s="108"/>
      <c r="M137" s="110"/>
      <c r="N137" s="111"/>
      <c r="O137" s="111"/>
      <c r="P137" s="111"/>
      <c r="Q137" s="111"/>
      <c r="R137" s="111"/>
      <c r="S137" s="111"/>
      <c r="T137" s="112"/>
      <c r="AT137" s="109" t="s">
        <v>149</v>
      </c>
      <c r="AU137" s="109" t="s">
        <v>80</v>
      </c>
      <c r="AV137" s="107" t="s">
        <v>78</v>
      </c>
      <c r="AW137" s="107" t="s">
        <v>27</v>
      </c>
      <c r="AX137" s="107" t="s">
        <v>70</v>
      </c>
      <c r="AY137" s="109" t="s">
        <v>129</v>
      </c>
    </row>
    <row r="138" spans="1:65" s="101" customFormat="1">
      <c r="B138" s="102"/>
      <c r="C138" s="135"/>
      <c r="D138" s="136" t="s">
        <v>149</v>
      </c>
      <c r="E138" s="137" t="s">
        <v>336</v>
      </c>
      <c r="F138" s="138" t="s">
        <v>371</v>
      </c>
      <c r="G138" s="135"/>
      <c r="H138" s="139">
        <v>12</v>
      </c>
      <c r="J138" s="135"/>
      <c r="K138" s="135"/>
      <c r="L138" s="102"/>
      <c r="M138" s="104"/>
      <c r="N138" s="105"/>
      <c r="O138" s="105"/>
      <c r="P138" s="105"/>
      <c r="Q138" s="105"/>
      <c r="R138" s="105"/>
      <c r="S138" s="105"/>
      <c r="T138" s="106"/>
      <c r="AT138" s="103" t="s">
        <v>149</v>
      </c>
      <c r="AU138" s="103" t="s">
        <v>80</v>
      </c>
      <c r="AV138" s="101" t="s">
        <v>80</v>
      </c>
      <c r="AW138" s="101" t="s">
        <v>27</v>
      </c>
      <c r="AX138" s="101" t="s">
        <v>70</v>
      </c>
      <c r="AY138" s="103" t="s">
        <v>129</v>
      </c>
    </row>
    <row r="139" spans="1:65" s="113" customFormat="1">
      <c r="B139" s="114"/>
      <c r="C139" s="143"/>
      <c r="D139" s="136" t="s">
        <v>149</v>
      </c>
      <c r="E139" s="144" t="s">
        <v>86</v>
      </c>
      <c r="F139" s="145" t="s">
        <v>160</v>
      </c>
      <c r="G139" s="143"/>
      <c r="H139" s="146">
        <v>12</v>
      </c>
      <c r="J139" s="143"/>
      <c r="K139" s="143"/>
      <c r="L139" s="114"/>
      <c r="M139" s="116"/>
      <c r="N139" s="117"/>
      <c r="O139" s="117"/>
      <c r="P139" s="117"/>
      <c r="Q139" s="117"/>
      <c r="R139" s="117"/>
      <c r="S139" s="117"/>
      <c r="T139" s="118"/>
      <c r="AT139" s="115" t="s">
        <v>149</v>
      </c>
      <c r="AU139" s="115" t="s">
        <v>80</v>
      </c>
      <c r="AV139" s="113" t="s">
        <v>135</v>
      </c>
      <c r="AW139" s="113" t="s">
        <v>27</v>
      </c>
      <c r="AX139" s="113" t="s">
        <v>78</v>
      </c>
      <c r="AY139" s="115" t="s">
        <v>129</v>
      </c>
    </row>
    <row r="140" spans="1:65" s="20" customFormat="1" ht="16.5" customHeight="1">
      <c r="A140" s="18"/>
      <c r="B140" s="2"/>
      <c r="C140" s="130" t="s">
        <v>161</v>
      </c>
      <c r="D140" s="130" t="s">
        <v>131</v>
      </c>
      <c r="E140" s="131" t="s">
        <v>372</v>
      </c>
      <c r="F140" s="132" t="s">
        <v>373</v>
      </c>
      <c r="G140" s="133" t="s">
        <v>134</v>
      </c>
      <c r="H140" s="134">
        <v>24</v>
      </c>
      <c r="I140" s="3">
        <v>0</v>
      </c>
      <c r="J140" s="157">
        <f>ROUND(I140*H140,2)</f>
        <v>0</v>
      </c>
      <c r="K140" s="132" t="s">
        <v>140</v>
      </c>
      <c r="L140" s="2"/>
      <c r="M140" s="95" t="s">
        <v>1</v>
      </c>
      <c r="N140" s="96" t="s">
        <v>35</v>
      </c>
      <c r="O140" s="97">
        <v>0.23599999999999999</v>
      </c>
      <c r="P140" s="97">
        <f>O140*H140</f>
        <v>5.6639999999999997</v>
      </c>
      <c r="Q140" s="97">
        <v>8.4000000000000003E-4</v>
      </c>
      <c r="R140" s="97">
        <f>Q140*H140</f>
        <v>2.0160000000000001E-2</v>
      </c>
      <c r="S140" s="97">
        <v>0</v>
      </c>
      <c r="T140" s="98">
        <f>S140*H140</f>
        <v>0</v>
      </c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R140" s="99" t="s">
        <v>135</v>
      </c>
      <c r="AT140" s="99" t="s">
        <v>131</v>
      </c>
      <c r="AU140" s="99" t="s">
        <v>80</v>
      </c>
      <c r="AY140" s="8" t="s">
        <v>129</v>
      </c>
      <c r="BE140" s="100">
        <f>IF(N140="základní",J140,0)</f>
        <v>0</v>
      </c>
      <c r="BF140" s="100">
        <f>IF(N140="snížená",J140,0)</f>
        <v>0</v>
      </c>
      <c r="BG140" s="100">
        <f>IF(N140="zákl. přenesená",J140,0)</f>
        <v>0</v>
      </c>
      <c r="BH140" s="100">
        <f>IF(N140="sníž. přenesená",J140,0)</f>
        <v>0</v>
      </c>
      <c r="BI140" s="100">
        <f>IF(N140="nulová",J140,0)</f>
        <v>0</v>
      </c>
      <c r="BJ140" s="8" t="s">
        <v>78</v>
      </c>
      <c r="BK140" s="100">
        <f>ROUND(I140*H140,2)</f>
        <v>0</v>
      </c>
      <c r="BL140" s="8" t="s">
        <v>135</v>
      </c>
      <c r="BM140" s="99" t="s">
        <v>374</v>
      </c>
    </row>
    <row r="141" spans="1:65" s="101" customFormat="1">
      <c r="B141" s="102"/>
      <c r="C141" s="135"/>
      <c r="D141" s="136" t="s">
        <v>149</v>
      </c>
      <c r="E141" s="137" t="s">
        <v>1</v>
      </c>
      <c r="F141" s="138" t="s">
        <v>375</v>
      </c>
      <c r="G141" s="135"/>
      <c r="H141" s="139">
        <v>24</v>
      </c>
      <c r="J141" s="135"/>
      <c r="K141" s="135"/>
      <c r="L141" s="102"/>
      <c r="M141" s="104"/>
      <c r="N141" s="105"/>
      <c r="O141" s="105"/>
      <c r="P141" s="105"/>
      <c r="Q141" s="105"/>
      <c r="R141" s="105"/>
      <c r="S141" s="105"/>
      <c r="T141" s="106"/>
      <c r="AT141" s="103" t="s">
        <v>149</v>
      </c>
      <c r="AU141" s="103" t="s">
        <v>80</v>
      </c>
      <c r="AV141" s="101" t="s">
        <v>80</v>
      </c>
      <c r="AW141" s="101" t="s">
        <v>27</v>
      </c>
      <c r="AX141" s="101" t="s">
        <v>78</v>
      </c>
      <c r="AY141" s="103" t="s">
        <v>129</v>
      </c>
    </row>
    <row r="142" spans="1:65" s="20" customFormat="1" ht="21.75" customHeight="1">
      <c r="A142" s="18"/>
      <c r="B142" s="2"/>
      <c r="C142" s="130" t="s">
        <v>167</v>
      </c>
      <c r="D142" s="130" t="s">
        <v>131</v>
      </c>
      <c r="E142" s="131" t="s">
        <v>376</v>
      </c>
      <c r="F142" s="132" t="s">
        <v>377</v>
      </c>
      <c r="G142" s="133" t="s">
        <v>134</v>
      </c>
      <c r="H142" s="134">
        <v>24</v>
      </c>
      <c r="I142" s="3">
        <v>0</v>
      </c>
      <c r="J142" s="157">
        <f>ROUND(I142*H142,2)</f>
        <v>0</v>
      </c>
      <c r="K142" s="132" t="s">
        <v>140</v>
      </c>
      <c r="L142" s="2"/>
      <c r="M142" s="95" t="s">
        <v>1</v>
      </c>
      <c r="N142" s="96" t="s">
        <v>35</v>
      </c>
      <c r="O142" s="97">
        <v>0.216</v>
      </c>
      <c r="P142" s="97">
        <f>O142*H142</f>
        <v>5.1840000000000002</v>
      </c>
      <c r="Q142" s="97">
        <v>0</v>
      </c>
      <c r="R142" s="97">
        <f>Q142*H142</f>
        <v>0</v>
      </c>
      <c r="S142" s="97">
        <v>0</v>
      </c>
      <c r="T142" s="98">
        <f>S142*H142</f>
        <v>0</v>
      </c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R142" s="99" t="s">
        <v>135</v>
      </c>
      <c r="AT142" s="99" t="s">
        <v>131</v>
      </c>
      <c r="AU142" s="99" t="s">
        <v>80</v>
      </c>
      <c r="AY142" s="8" t="s">
        <v>129</v>
      </c>
      <c r="BE142" s="100">
        <f>IF(N142="základní",J142,0)</f>
        <v>0</v>
      </c>
      <c r="BF142" s="100">
        <f>IF(N142="snížená",J142,0)</f>
        <v>0</v>
      </c>
      <c r="BG142" s="100">
        <f>IF(N142="zákl. přenesená",J142,0)</f>
        <v>0</v>
      </c>
      <c r="BH142" s="100">
        <f>IF(N142="sníž. přenesená",J142,0)</f>
        <v>0</v>
      </c>
      <c r="BI142" s="100">
        <f>IF(N142="nulová",J142,0)</f>
        <v>0</v>
      </c>
      <c r="BJ142" s="8" t="s">
        <v>78</v>
      </c>
      <c r="BK142" s="100">
        <f>ROUND(I142*H142,2)</f>
        <v>0</v>
      </c>
      <c r="BL142" s="8" t="s">
        <v>135</v>
      </c>
      <c r="BM142" s="99" t="s">
        <v>378</v>
      </c>
    </row>
    <row r="143" spans="1:65" s="20" customFormat="1" ht="21.75" customHeight="1">
      <c r="A143" s="18"/>
      <c r="B143" s="2"/>
      <c r="C143" s="130" t="s">
        <v>174</v>
      </c>
      <c r="D143" s="130" t="s">
        <v>131</v>
      </c>
      <c r="E143" s="131" t="s">
        <v>168</v>
      </c>
      <c r="F143" s="132" t="s">
        <v>169</v>
      </c>
      <c r="G143" s="133" t="s">
        <v>155</v>
      </c>
      <c r="H143" s="134">
        <v>131.08799999999999</v>
      </c>
      <c r="I143" s="3">
        <v>0</v>
      </c>
      <c r="J143" s="157">
        <f>ROUND(I143*H143,2)</f>
        <v>0</v>
      </c>
      <c r="K143" s="132" t="s">
        <v>140</v>
      </c>
      <c r="L143" s="2"/>
      <c r="M143" s="95" t="s">
        <v>1</v>
      </c>
      <c r="N143" s="96" t="s">
        <v>35</v>
      </c>
      <c r="O143" s="97">
        <v>4.3999999999999997E-2</v>
      </c>
      <c r="P143" s="97">
        <f>O143*H143</f>
        <v>5.7678719999999997</v>
      </c>
      <c r="Q143" s="97">
        <v>0</v>
      </c>
      <c r="R143" s="97">
        <f>Q143*H143</f>
        <v>0</v>
      </c>
      <c r="S143" s="97">
        <v>0</v>
      </c>
      <c r="T143" s="98">
        <f>S143*H143</f>
        <v>0</v>
      </c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R143" s="99" t="s">
        <v>135</v>
      </c>
      <c r="AT143" s="99" t="s">
        <v>131</v>
      </c>
      <c r="AU143" s="99" t="s">
        <v>80</v>
      </c>
      <c r="AY143" s="8" t="s">
        <v>129</v>
      </c>
      <c r="BE143" s="100">
        <f>IF(N143="základní",J143,0)</f>
        <v>0</v>
      </c>
      <c r="BF143" s="100">
        <f>IF(N143="snížená",J143,0)</f>
        <v>0</v>
      </c>
      <c r="BG143" s="100">
        <f>IF(N143="zákl. přenesená",J143,0)</f>
        <v>0</v>
      </c>
      <c r="BH143" s="100">
        <f>IF(N143="sníž. přenesená",J143,0)</f>
        <v>0</v>
      </c>
      <c r="BI143" s="100">
        <f>IF(N143="nulová",J143,0)</f>
        <v>0</v>
      </c>
      <c r="BJ143" s="8" t="s">
        <v>78</v>
      </c>
      <c r="BK143" s="100">
        <f>ROUND(I143*H143,2)</f>
        <v>0</v>
      </c>
      <c r="BL143" s="8" t="s">
        <v>135</v>
      </c>
      <c r="BM143" s="99" t="s">
        <v>379</v>
      </c>
    </row>
    <row r="144" spans="1:65" s="107" customFormat="1">
      <c r="B144" s="108"/>
      <c r="C144" s="140"/>
      <c r="D144" s="136" t="s">
        <v>149</v>
      </c>
      <c r="E144" s="141" t="s">
        <v>1</v>
      </c>
      <c r="F144" s="142" t="s">
        <v>171</v>
      </c>
      <c r="G144" s="140"/>
      <c r="H144" s="141" t="s">
        <v>1</v>
      </c>
      <c r="J144" s="140"/>
      <c r="K144" s="140"/>
      <c r="L144" s="108"/>
      <c r="M144" s="110"/>
      <c r="N144" s="111"/>
      <c r="O144" s="111"/>
      <c r="P144" s="111"/>
      <c r="Q144" s="111"/>
      <c r="R144" s="111"/>
      <c r="S144" s="111"/>
      <c r="T144" s="112"/>
      <c r="AT144" s="109" t="s">
        <v>149</v>
      </c>
      <c r="AU144" s="109" t="s">
        <v>80</v>
      </c>
      <c r="AV144" s="107" t="s">
        <v>78</v>
      </c>
      <c r="AW144" s="107" t="s">
        <v>27</v>
      </c>
      <c r="AX144" s="107" t="s">
        <v>70</v>
      </c>
      <c r="AY144" s="109" t="s">
        <v>129</v>
      </c>
    </row>
    <row r="145" spans="1:65" s="101" customFormat="1">
      <c r="B145" s="102"/>
      <c r="C145" s="135"/>
      <c r="D145" s="136" t="s">
        <v>149</v>
      </c>
      <c r="E145" s="137" t="s">
        <v>1</v>
      </c>
      <c r="F145" s="138" t="s">
        <v>380</v>
      </c>
      <c r="G145" s="135"/>
      <c r="H145" s="139">
        <v>118.188</v>
      </c>
      <c r="J145" s="135"/>
      <c r="K145" s="135"/>
      <c r="L145" s="102"/>
      <c r="M145" s="104"/>
      <c r="N145" s="105"/>
      <c r="O145" s="105"/>
      <c r="P145" s="105"/>
      <c r="Q145" s="105"/>
      <c r="R145" s="105"/>
      <c r="S145" s="105"/>
      <c r="T145" s="106"/>
      <c r="AT145" s="103" t="s">
        <v>149</v>
      </c>
      <c r="AU145" s="103" t="s">
        <v>80</v>
      </c>
      <c r="AV145" s="101" t="s">
        <v>80</v>
      </c>
      <c r="AW145" s="101" t="s">
        <v>27</v>
      </c>
      <c r="AX145" s="101" t="s">
        <v>70</v>
      </c>
      <c r="AY145" s="103" t="s">
        <v>129</v>
      </c>
    </row>
    <row r="146" spans="1:65" s="101" customFormat="1">
      <c r="B146" s="102"/>
      <c r="C146" s="135"/>
      <c r="D146" s="136" t="s">
        <v>149</v>
      </c>
      <c r="E146" s="137" t="s">
        <v>1</v>
      </c>
      <c r="F146" s="138" t="s">
        <v>173</v>
      </c>
      <c r="G146" s="135"/>
      <c r="H146" s="139">
        <v>12.9</v>
      </c>
      <c r="J146" s="135"/>
      <c r="K146" s="135"/>
      <c r="L146" s="102"/>
      <c r="M146" s="104"/>
      <c r="N146" s="105"/>
      <c r="O146" s="105"/>
      <c r="P146" s="105"/>
      <c r="Q146" s="105"/>
      <c r="R146" s="105"/>
      <c r="S146" s="105"/>
      <c r="T146" s="106"/>
      <c r="AT146" s="103" t="s">
        <v>149</v>
      </c>
      <c r="AU146" s="103" t="s">
        <v>80</v>
      </c>
      <c r="AV146" s="101" t="s">
        <v>80</v>
      </c>
      <c r="AW146" s="101" t="s">
        <v>27</v>
      </c>
      <c r="AX146" s="101" t="s">
        <v>70</v>
      </c>
      <c r="AY146" s="103" t="s">
        <v>129</v>
      </c>
    </row>
    <row r="147" spans="1:65" s="113" customFormat="1">
      <c r="B147" s="114"/>
      <c r="C147" s="143"/>
      <c r="D147" s="136" t="s">
        <v>149</v>
      </c>
      <c r="E147" s="144" t="s">
        <v>1</v>
      </c>
      <c r="F147" s="145" t="s">
        <v>160</v>
      </c>
      <c r="G147" s="143"/>
      <c r="H147" s="146">
        <v>131.08799999999999</v>
      </c>
      <c r="J147" s="143"/>
      <c r="K147" s="143"/>
      <c r="L147" s="114"/>
      <c r="M147" s="116"/>
      <c r="N147" s="117"/>
      <c r="O147" s="117"/>
      <c r="P147" s="117"/>
      <c r="Q147" s="117"/>
      <c r="R147" s="117"/>
      <c r="S147" s="117"/>
      <c r="T147" s="118"/>
      <c r="AT147" s="115" t="s">
        <v>149</v>
      </c>
      <c r="AU147" s="115" t="s">
        <v>80</v>
      </c>
      <c r="AV147" s="113" t="s">
        <v>135</v>
      </c>
      <c r="AW147" s="113" t="s">
        <v>27</v>
      </c>
      <c r="AX147" s="113" t="s">
        <v>78</v>
      </c>
      <c r="AY147" s="115" t="s">
        <v>129</v>
      </c>
    </row>
    <row r="148" spans="1:65" s="20" customFormat="1" ht="21.75" customHeight="1">
      <c r="A148" s="18"/>
      <c r="B148" s="2"/>
      <c r="C148" s="130" t="s">
        <v>181</v>
      </c>
      <c r="D148" s="130" t="s">
        <v>131</v>
      </c>
      <c r="E148" s="131" t="s">
        <v>175</v>
      </c>
      <c r="F148" s="132" t="s">
        <v>176</v>
      </c>
      <c r="G148" s="133" t="s">
        <v>155</v>
      </c>
      <c r="H148" s="134">
        <v>17.922000000000001</v>
      </c>
      <c r="I148" s="3">
        <v>0</v>
      </c>
      <c r="J148" s="157">
        <f>ROUND(I148*H148,2)</f>
        <v>0</v>
      </c>
      <c r="K148" s="132" t="s">
        <v>140</v>
      </c>
      <c r="L148" s="2"/>
      <c r="M148" s="95" t="s">
        <v>1</v>
      </c>
      <c r="N148" s="96" t="s">
        <v>35</v>
      </c>
      <c r="O148" s="97">
        <v>8.6999999999999994E-2</v>
      </c>
      <c r="P148" s="97">
        <f>O148*H148</f>
        <v>1.5592139999999999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R148" s="99" t="s">
        <v>135</v>
      </c>
      <c r="AT148" s="99" t="s">
        <v>131</v>
      </c>
      <c r="AU148" s="99" t="s">
        <v>80</v>
      </c>
      <c r="AY148" s="8" t="s">
        <v>129</v>
      </c>
      <c r="BE148" s="100">
        <f>IF(N148="základní",J148,0)</f>
        <v>0</v>
      </c>
      <c r="BF148" s="100">
        <f>IF(N148="snížená",J148,0)</f>
        <v>0</v>
      </c>
      <c r="BG148" s="100">
        <f>IF(N148="zákl. přenesená",J148,0)</f>
        <v>0</v>
      </c>
      <c r="BH148" s="100">
        <f>IF(N148="sníž. přenesená",J148,0)</f>
        <v>0</v>
      </c>
      <c r="BI148" s="100">
        <f>IF(N148="nulová",J148,0)</f>
        <v>0</v>
      </c>
      <c r="BJ148" s="8" t="s">
        <v>78</v>
      </c>
      <c r="BK148" s="100">
        <f>ROUND(I148*H148,2)</f>
        <v>0</v>
      </c>
      <c r="BL148" s="8" t="s">
        <v>135</v>
      </c>
      <c r="BM148" s="99" t="s">
        <v>381</v>
      </c>
    </row>
    <row r="149" spans="1:65" s="107" customFormat="1">
      <c r="B149" s="108"/>
      <c r="C149" s="140"/>
      <c r="D149" s="136" t="s">
        <v>149</v>
      </c>
      <c r="E149" s="141" t="s">
        <v>1</v>
      </c>
      <c r="F149" s="142" t="s">
        <v>178</v>
      </c>
      <c r="G149" s="140"/>
      <c r="H149" s="141" t="s">
        <v>1</v>
      </c>
      <c r="J149" s="140"/>
      <c r="K149" s="140"/>
      <c r="L149" s="108"/>
      <c r="M149" s="110"/>
      <c r="N149" s="111"/>
      <c r="O149" s="111"/>
      <c r="P149" s="111"/>
      <c r="Q149" s="111"/>
      <c r="R149" s="111"/>
      <c r="S149" s="111"/>
      <c r="T149" s="112"/>
      <c r="AT149" s="109" t="s">
        <v>149</v>
      </c>
      <c r="AU149" s="109" t="s">
        <v>80</v>
      </c>
      <c r="AV149" s="107" t="s">
        <v>78</v>
      </c>
      <c r="AW149" s="107" t="s">
        <v>27</v>
      </c>
      <c r="AX149" s="107" t="s">
        <v>70</v>
      </c>
      <c r="AY149" s="109" t="s">
        <v>129</v>
      </c>
    </row>
    <row r="150" spans="1:65" s="101" customFormat="1">
      <c r="B150" s="102"/>
      <c r="C150" s="135"/>
      <c r="D150" s="136" t="s">
        <v>149</v>
      </c>
      <c r="E150" s="137" t="s">
        <v>1</v>
      </c>
      <c r="F150" s="138" t="s">
        <v>382</v>
      </c>
      <c r="G150" s="135"/>
      <c r="H150" s="139">
        <v>77.016000000000005</v>
      </c>
      <c r="J150" s="135"/>
      <c r="K150" s="135"/>
      <c r="L150" s="102"/>
      <c r="M150" s="104"/>
      <c r="N150" s="105"/>
      <c r="O150" s="105"/>
      <c r="P150" s="105"/>
      <c r="Q150" s="105"/>
      <c r="R150" s="105"/>
      <c r="S150" s="105"/>
      <c r="T150" s="106"/>
      <c r="AT150" s="103" t="s">
        <v>149</v>
      </c>
      <c r="AU150" s="103" t="s">
        <v>80</v>
      </c>
      <c r="AV150" s="101" t="s">
        <v>80</v>
      </c>
      <c r="AW150" s="101" t="s">
        <v>27</v>
      </c>
      <c r="AX150" s="101" t="s">
        <v>70</v>
      </c>
      <c r="AY150" s="103" t="s">
        <v>129</v>
      </c>
    </row>
    <row r="151" spans="1:65" s="101" customFormat="1">
      <c r="B151" s="102"/>
      <c r="C151" s="135"/>
      <c r="D151" s="136" t="s">
        <v>149</v>
      </c>
      <c r="E151" s="137" t="s">
        <v>1</v>
      </c>
      <c r="F151" s="138" t="s">
        <v>383</v>
      </c>
      <c r="G151" s="135"/>
      <c r="H151" s="139">
        <v>-59.094000000000001</v>
      </c>
      <c r="J151" s="135"/>
      <c r="K151" s="135"/>
      <c r="L151" s="102"/>
      <c r="M151" s="104"/>
      <c r="N151" s="105"/>
      <c r="O151" s="105"/>
      <c r="P151" s="105"/>
      <c r="Q151" s="105"/>
      <c r="R151" s="105"/>
      <c r="S151" s="105"/>
      <c r="T151" s="106"/>
      <c r="AT151" s="103" t="s">
        <v>149</v>
      </c>
      <c r="AU151" s="103" t="s">
        <v>80</v>
      </c>
      <c r="AV151" s="101" t="s">
        <v>80</v>
      </c>
      <c r="AW151" s="101" t="s">
        <v>27</v>
      </c>
      <c r="AX151" s="101" t="s">
        <v>70</v>
      </c>
      <c r="AY151" s="103" t="s">
        <v>129</v>
      </c>
    </row>
    <row r="152" spans="1:65" s="113" customFormat="1">
      <c r="B152" s="114"/>
      <c r="C152" s="143"/>
      <c r="D152" s="136" t="s">
        <v>149</v>
      </c>
      <c r="E152" s="144" t="s">
        <v>93</v>
      </c>
      <c r="F152" s="145" t="s">
        <v>160</v>
      </c>
      <c r="G152" s="143"/>
      <c r="H152" s="146">
        <v>17.922000000000001</v>
      </c>
      <c r="J152" s="143"/>
      <c r="K152" s="143"/>
      <c r="L152" s="114"/>
      <c r="M152" s="116"/>
      <c r="N152" s="117"/>
      <c r="O152" s="117"/>
      <c r="P152" s="117"/>
      <c r="Q152" s="117"/>
      <c r="R152" s="117"/>
      <c r="S152" s="117"/>
      <c r="T152" s="118"/>
      <c r="AT152" s="115" t="s">
        <v>149</v>
      </c>
      <c r="AU152" s="115" t="s">
        <v>80</v>
      </c>
      <c r="AV152" s="113" t="s">
        <v>135</v>
      </c>
      <c r="AW152" s="113" t="s">
        <v>27</v>
      </c>
      <c r="AX152" s="113" t="s">
        <v>78</v>
      </c>
      <c r="AY152" s="115" t="s">
        <v>129</v>
      </c>
    </row>
    <row r="153" spans="1:65" s="20" customFormat="1" ht="33" customHeight="1">
      <c r="A153" s="18"/>
      <c r="B153" s="2"/>
      <c r="C153" s="130" t="s">
        <v>186</v>
      </c>
      <c r="D153" s="130" t="s">
        <v>131</v>
      </c>
      <c r="E153" s="131" t="s">
        <v>182</v>
      </c>
      <c r="F153" s="132" t="s">
        <v>183</v>
      </c>
      <c r="G153" s="133" t="s">
        <v>155</v>
      </c>
      <c r="H153" s="134">
        <v>89.61</v>
      </c>
      <c r="I153" s="3">
        <v>0</v>
      </c>
      <c r="J153" s="157">
        <f>ROUND(I153*H153,2)</f>
        <v>0</v>
      </c>
      <c r="K153" s="132" t="s">
        <v>140</v>
      </c>
      <c r="L153" s="2"/>
      <c r="M153" s="95" t="s">
        <v>1</v>
      </c>
      <c r="N153" s="96" t="s">
        <v>35</v>
      </c>
      <c r="O153" s="97">
        <v>5.0000000000000001E-3</v>
      </c>
      <c r="P153" s="97">
        <f>O153*H153</f>
        <v>0.44805</v>
      </c>
      <c r="Q153" s="97">
        <v>0</v>
      </c>
      <c r="R153" s="97">
        <f>Q153*H153</f>
        <v>0</v>
      </c>
      <c r="S153" s="97">
        <v>0</v>
      </c>
      <c r="T153" s="98">
        <f>S153*H153</f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99" t="s">
        <v>135</v>
      </c>
      <c r="AT153" s="99" t="s">
        <v>131</v>
      </c>
      <c r="AU153" s="99" t="s">
        <v>80</v>
      </c>
      <c r="AY153" s="8" t="s">
        <v>129</v>
      </c>
      <c r="BE153" s="100">
        <f>IF(N153="základní",J153,0)</f>
        <v>0</v>
      </c>
      <c r="BF153" s="100">
        <f>IF(N153="snížená",J153,0)</f>
        <v>0</v>
      </c>
      <c r="BG153" s="100">
        <f>IF(N153="zákl. přenesená",J153,0)</f>
        <v>0</v>
      </c>
      <c r="BH153" s="100">
        <f>IF(N153="sníž. přenesená",J153,0)</f>
        <v>0</v>
      </c>
      <c r="BI153" s="100">
        <f>IF(N153="nulová",J153,0)</f>
        <v>0</v>
      </c>
      <c r="BJ153" s="8" t="s">
        <v>78</v>
      </c>
      <c r="BK153" s="100">
        <f>ROUND(I153*H153,2)</f>
        <v>0</v>
      </c>
      <c r="BL153" s="8" t="s">
        <v>135</v>
      </c>
      <c r="BM153" s="99" t="s">
        <v>384</v>
      </c>
    </row>
    <row r="154" spans="1:65" s="101" customFormat="1">
      <c r="B154" s="102"/>
      <c r="C154" s="135"/>
      <c r="D154" s="136" t="s">
        <v>149</v>
      </c>
      <c r="E154" s="137" t="s">
        <v>1</v>
      </c>
      <c r="F154" s="138" t="s">
        <v>185</v>
      </c>
      <c r="G154" s="135"/>
      <c r="H154" s="139">
        <v>89.61</v>
      </c>
      <c r="J154" s="135"/>
      <c r="K154" s="135"/>
      <c r="L154" s="102"/>
      <c r="M154" s="104"/>
      <c r="N154" s="105"/>
      <c r="O154" s="105"/>
      <c r="P154" s="105"/>
      <c r="Q154" s="105"/>
      <c r="R154" s="105"/>
      <c r="S154" s="105"/>
      <c r="T154" s="106"/>
      <c r="AT154" s="103" t="s">
        <v>149</v>
      </c>
      <c r="AU154" s="103" t="s">
        <v>80</v>
      </c>
      <c r="AV154" s="101" t="s">
        <v>80</v>
      </c>
      <c r="AW154" s="101" t="s">
        <v>27</v>
      </c>
      <c r="AX154" s="101" t="s">
        <v>78</v>
      </c>
      <c r="AY154" s="103" t="s">
        <v>129</v>
      </c>
    </row>
    <row r="155" spans="1:65" s="20" customFormat="1" ht="21.75" customHeight="1">
      <c r="A155" s="18"/>
      <c r="B155" s="2"/>
      <c r="C155" s="130" t="s">
        <v>192</v>
      </c>
      <c r="D155" s="130" t="s">
        <v>131</v>
      </c>
      <c r="E155" s="131" t="s">
        <v>187</v>
      </c>
      <c r="F155" s="132" t="s">
        <v>188</v>
      </c>
      <c r="G155" s="133" t="s">
        <v>155</v>
      </c>
      <c r="H155" s="134">
        <v>54.95</v>
      </c>
      <c r="I155" s="3">
        <v>0</v>
      </c>
      <c r="J155" s="157">
        <f>ROUND(I155*H155,2)</f>
        <v>0</v>
      </c>
      <c r="K155" s="132" t="s">
        <v>140</v>
      </c>
      <c r="L155" s="2"/>
      <c r="M155" s="95" t="s">
        <v>1</v>
      </c>
      <c r="N155" s="96" t="s">
        <v>35</v>
      </c>
      <c r="O155" s="97">
        <v>0.19700000000000001</v>
      </c>
      <c r="P155" s="97">
        <f>O155*H155</f>
        <v>10.825150000000001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R155" s="99" t="s">
        <v>135</v>
      </c>
      <c r="AT155" s="99" t="s">
        <v>131</v>
      </c>
      <c r="AU155" s="99" t="s">
        <v>80</v>
      </c>
      <c r="AY155" s="8" t="s">
        <v>129</v>
      </c>
      <c r="BE155" s="100">
        <f>IF(N155="základní",J155,0)</f>
        <v>0</v>
      </c>
      <c r="BF155" s="100">
        <f>IF(N155="snížená",J155,0)</f>
        <v>0</v>
      </c>
      <c r="BG155" s="100">
        <f>IF(N155="zákl. přenesená",J155,0)</f>
        <v>0</v>
      </c>
      <c r="BH155" s="100">
        <f>IF(N155="sníž. přenesená",J155,0)</f>
        <v>0</v>
      </c>
      <c r="BI155" s="100">
        <f>IF(N155="nulová",J155,0)</f>
        <v>0</v>
      </c>
      <c r="BJ155" s="8" t="s">
        <v>78</v>
      </c>
      <c r="BK155" s="100">
        <f>ROUND(I155*H155,2)</f>
        <v>0</v>
      </c>
      <c r="BL155" s="8" t="s">
        <v>135</v>
      </c>
      <c r="BM155" s="99" t="s">
        <v>385</v>
      </c>
    </row>
    <row r="156" spans="1:65" s="107" customFormat="1">
      <c r="B156" s="108"/>
      <c r="C156" s="140"/>
      <c r="D156" s="136" t="s">
        <v>149</v>
      </c>
      <c r="E156" s="141" t="s">
        <v>1</v>
      </c>
      <c r="F156" s="142" t="s">
        <v>190</v>
      </c>
      <c r="G156" s="140"/>
      <c r="H156" s="141" t="s">
        <v>1</v>
      </c>
      <c r="J156" s="140"/>
      <c r="K156" s="140"/>
      <c r="L156" s="108"/>
      <c r="M156" s="110"/>
      <c r="N156" s="111"/>
      <c r="O156" s="111"/>
      <c r="P156" s="111"/>
      <c r="Q156" s="111"/>
      <c r="R156" s="111"/>
      <c r="S156" s="111"/>
      <c r="T156" s="112"/>
      <c r="AT156" s="109" t="s">
        <v>149</v>
      </c>
      <c r="AU156" s="109" t="s">
        <v>80</v>
      </c>
      <c r="AV156" s="107" t="s">
        <v>78</v>
      </c>
      <c r="AW156" s="107" t="s">
        <v>27</v>
      </c>
      <c r="AX156" s="107" t="s">
        <v>70</v>
      </c>
      <c r="AY156" s="109" t="s">
        <v>129</v>
      </c>
    </row>
    <row r="157" spans="1:65" s="101" customFormat="1">
      <c r="B157" s="102"/>
      <c r="C157" s="135"/>
      <c r="D157" s="136" t="s">
        <v>149</v>
      </c>
      <c r="E157" s="137" t="s">
        <v>1</v>
      </c>
      <c r="F157" s="138" t="s">
        <v>89</v>
      </c>
      <c r="G157" s="135"/>
      <c r="H157" s="139">
        <v>48.5</v>
      </c>
      <c r="J157" s="135"/>
      <c r="K157" s="135"/>
      <c r="L157" s="102"/>
      <c r="M157" s="104"/>
      <c r="N157" s="105"/>
      <c r="O157" s="105"/>
      <c r="P157" s="105"/>
      <c r="Q157" s="105"/>
      <c r="R157" s="105"/>
      <c r="S157" s="105"/>
      <c r="T157" s="106"/>
      <c r="AT157" s="103" t="s">
        <v>149</v>
      </c>
      <c r="AU157" s="103" t="s">
        <v>80</v>
      </c>
      <c r="AV157" s="101" t="s">
        <v>80</v>
      </c>
      <c r="AW157" s="101" t="s">
        <v>27</v>
      </c>
      <c r="AX157" s="101" t="s">
        <v>70</v>
      </c>
      <c r="AY157" s="103" t="s">
        <v>129</v>
      </c>
    </row>
    <row r="158" spans="1:65" s="101" customFormat="1">
      <c r="B158" s="102"/>
      <c r="C158" s="135"/>
      <c r="D158" s="136" t="s">
        <v>149</v>
      </c>
      <c r="E158" s="137" t="s">
        <v>1</v>
      </c>
      <c r="F158" s="138" t="s">
        <v>191</v>
      </c>
      <c r="G158" s="135"/>
      <c r="H158" s="139">
        <v>6.45</v>
      </c>
      <c r="J158" s="135"/>
      <c r="K158" s="135"/>
      <c r="L158" s="102"/>
      <c r="M158" s="104"/>
      <c r="N158" s="105"/>
      <c r="O158" s="105"/>
      <c r="P158" s="105"/>
      <c r="Q158" s="105"/>
      <c r="R158" s="105"/>
      <c r="S158" s="105"/>
      <c r="T158" s="106"/>
      <c r="AT158" s="103" t="s">
        <v>149</v>
      </c>
      <c r="AU158" s="103" t="s">
        <v>80</v>
      </c>
      <c r="AV158" s="101" t="s">
        <v>80</v>
      </c>
      <c r="AW158" s="101" t="s">
        <v>27</v>
      </c>
      <c r="AX158" s="101" t="s">
        <v>70</v>
      </c>
      <c r="AY158" s="103" t="s">
        <v>129</v>
      </c>
    </row>
    <row r="159" spans="1:65" s="113" customFormat="1">
      <c r="B159" s="114"/>
      <c r="C159" s="143"/>
      <c r="D159" s="136" t="s">
        <v>149</v>
      </c>
      <c r="E159" s="144" t="s">
        <v>1</v>
      </c>
      <c r="F159" s="145" t="s">
        <v>160</v>
      </c>
      <c r="G159" s="143"/>
      <c r="H159" s="146">
        <v>54.95</v>
      </c>
      <c r="J159" s="143"/>
      <c r="K159" s="143"/>
      <c r="L159" s="114"/>
      <c r="M159" s="116"/>
      <c r="N159" s="117"/>
      <c r="O159" s="117"/>
      <c r="P159" s="117"/>
      <c r="Q159" s="117"/>
      <c r="R159" s="117"/>
      <c r="S159" s="117"/>
      <c r="T159" s="118"/>
      <c r="AT159" s="115" t="s">
        <v>149</v>
      </c>
      <c r="AU159" s="115" t="s">
        <v>80</v>
      </c>
      <c r="AV159" s="113" t="s">
        <v>135</v>
      </c>
      <c r="AW159" s="113" t="s">
        <v>27</v>
      </c>
      <c r="AX159" s="113" t="s">
        <v>78</v>
      </c>
      <c r="AY159" s="115" t="s">
        <v>129</v>
      </c>
    </row>
    <row r="160" spans="1:65" s="20" customFormat="1" ht="21.75" customHeight="1">
      <c r="A160" s="18"/>
      <c r="B160" s="2"/>
      <c r="C160" s="130" t="s">
        <v>198</v>
      </c>
      <c r="D160" s="130" t="s">
        <v>131</v>
      </c>
      <c r="E160" s="131" t="s">
        <v>193</v>
      </c>
      <c r="F160" s="132" t="s">
        <v>194</v>
      </c>
      <c r="G160" s="133" t="s">
        <v>155</v>
      </c>
      <c r="H160" s="134">
        <v>48.5</v>
      </c>
      <c r="I160" s="3">
        <v>0</v>
      </c>
      <c r="J160" s="157">
        <f>ROUND(I160*H160,2)</f>
        <v>0</v>
      </c>
      <c r="K160" s="132" t="s">
        <v>140</v>
      </c>
      <c r="L160" s="2"/>
      <c r="M160" s="95" t="s">
        <v>1</v>
      </c>
      <c r="N160" s="96" t="s">
        <v>35</v>
      </c>
      <c r="O160" s="97">
        <v>0.02</v>
      </c>
      <c r="P160" s="97">
        <f>O160*H160</f>
        <v>0.97</v>
      </c>
      <c r="Q160" s="97">
        <v>0</v>
      </c>
      <c r="R160" s="97">
        <f>Q160*H160</f>
        <v>0</v>
      </c>
      <c r="S160" s="97">
        <v>0</v>
      </c>
      <c r="T160" s="98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99" t="s">
        <v>135</v>
      </c>
      <c r="AT160" s="99" t="s">
        <v>131</v>
      </c>
      <c r="AU160" s="99" t="s">
        <v>80</v>
      </c>
      <c r="AY160" s="8" t="s">
        <v>129</v>
      </c>
      <c r="BE160" s="100">
        <f>IF(N160="základní",J160,0)</f>
        <v>0</v>
      </c>
      <c r="BF160" s="100">
        <f>IF(N160="snížená",J160,0)</f>
        <v>0</v>
      </c>
      <c r="BG160" s="100">
        <f>IF(N160="zákl. přenesená",J160,0)</f>
        <v>0</v>
      </c>
      <c r="BH160" s="100">
        <f>IF(N160="sníž. přenesená",J160,0)</f>
        <v>0</v>
      </c>
      <c r="BI160" s="100">
        <f>IF(N160="nulová",J160,0)</f>
        <v>0</v>
      </c>
      <c r="BJ160" s="8" t="s">
        <v>78</v>
      </c>
      <c r="BK160" s="100">
        <f>ROUND(I160*H160,2)</f>
        <v>0</v>
      </c>
      <c r="BL160" s="8" t="s">
        <v>135</v>
      </c>
      <c r="BM160" s="99" t="s">
        <v>386</v>
      </c>
    </row>
    <row r="161" spans="1:65" s="107" customFormat="1">
      <c r="B161" s="108"/>
      <c r="C161" s="140"/>
      <c r="D161" s="136" t="s">
        <v>149</v>
      </c>
      <c r="E161" s="141" t="s">
        <v>1</v>
      </c>
      <c r="F161" s="142" t="s">
        <v>196</v>
      </c>
      <c r="G161" s="140"/>
      <c r="H161" s="141" t="s">
        <v>1</v>
      </c>
      <c r="J161" s="140"/>
      <c r="K161" s="140"/>
      <c r="L161" s="108"/>
      <c r="M161" s="110"/>
      <c r="N161" s="111"/>
      <c r="O161" s="111"/>
      <c r="P161" s="111"/>
      <c r="Q161" s="111"/>
      <c r="R161" s="111"/>
      <c r="S161" s="111"/>
      <c r="T161" s="112"/>
      <c r="AT161" s="109" t="s">
        <v>149</v>
      </c>
      <c r="AU161" s="109" t="s">
        <v>80</v>
      </c>
      <c r="AV161" s="107" t="s">
        <v>78</v>
      </c>
      <c r="AW161" s="107" t="s">
        <v>27</v>
      </c>
      <c r="AX161" s="107" t="s">
        <v>70</v>
      </c>
      <c r="AY161" s="109" t="s">
        <v>129</v>
      </c>
    </row>
    <row r="162" spans="1:65" s="101" customFormat="1">
      <c r="B162" s="102"/>
      <c r="C162" s="135"/>
      <c r="D162" s="136" t="s">
        <v>149</v>
      </c>
      <c r="E162" s="137" t="s">
        <v>89</v>
      </c>
      <c r="F162" s="138" t="s">
        <v>197</v>
      </c>
      <c r="G162" s="135"/>
      <c r="H162" s="139">
        <v>48.5</v>
      </c>
      <c r="J162" s="135"/>
      <c r="K162" s="135"/>
      <c r="L162" s="102"/>
      <c r="M162" s="104"/>
      <c r="N162" s="105"/>
      <c r="O162" s="105"/>
      <c r="P162" s="105"/>
      <c r="Q162" s="105"/>
      <c r="R162" s="105"/>
      <c r="S162" s="105"/>
      <c r="T162" s="106"/>
      <c r="AT162" s="103" t="s">
        <v>149</v>
      </c>
      <c r="AU162" s="103" t="s">
        <v>80</v>
      </c>
      <c r="AV162" s="101" t="s">
        <v>80</v>
      </c>
      <c r="AW162" s="101" t="s">
        <v>27</v>
      </c>
      <c r="AX162" s="101" t="s">
        <v>78</v>
      </c>
      <c r="AY162" s="103" t="s">
        <v>129</v>
      </c>
    </row>
    <row r="163" spans="1:65" s="20" customFormat="1" ht="21.75" customHeight="1">
      <c r="A163" s="18"/>
      <c r="B163" s="2"/>
      <c r="C163" s="130" t="s">
        <v>204</v>
      </c>
      <c r="D163" s="130" t="s">
        <v>131</v>
      </c>
      <c r="E163" s="131" t="s">
        <v>199</v>
      </c>
      <c r="F163" s="132" t="s">
        <v>200</v>
      </c>
      <c r="G163" s="133" t="s">
        <v>201</v>
      </c>
      <c r="H163" s="134">
        <v>35.844000000000001</v>
      </c>
      <c r="I163" s="3">
        <v>0</v>
      </c>
      <c r="J163" s="157">
        <f>ROUND(I163*H163,2)</f>
        <v>0</v>
      </c>
      <c r="K163" s="132" t="s">
        <v>140</v>
      </c>
      <c r="L163" s="2"/>
      <c r="M163" s="95" t="s">
        <v>1</v>
      </c>
      <c r="N163" s="96" t="s">
        <v>35</v>
      </c>
      <c r="O163" s="97">
        <v>0</v>
      </c>
      <c r="P163" s="97">
        <f>O163*H163</f>
        <v>0</v>
      </c>
      <c r="Q163" s="97">
        <v>0</v>
      </c>
      <c r="R163" s="97">
        <f>Q163*H163</f>
        <v>0</v>
      </c>
      <c r="S163" s="97">
        <v>0</v>
      </c>
      <c r="T163" s="98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99" t="s">
        <v>135</v>
      </c>
      <c r="AT163" s="99" t="s">
        <v>131</v>
      </c>
      <c r="AU163" s="99" t="s">
        <v>80</v>
      </c>
      <c r="AY163" s="8" t="s">
        <v>129</v>
      </c>
      <c r="BE163" s="100">
        <f>IF(N163="základní",J163,0)</f>
        <v>0</v>
      </c>
      <c r="BF163" s="100">
        <f>IF(N163="snížená",J163,0)</f>
        <v>0</v>
      </c>
      <c r="BG163" s="100">
        <f>IF(N163="zákl. přenesená",J163,0)</f>
        <v>0</v>
      </c>
      <c r="BH163" s="100">
        <f>IF(N163="sníž. přenesená",J163,0)</f>
        <v>0</v>
      </c>
      <c r="BI163" s="100">
        <f>IF(N163="nulová",J163,0)</f>
        <v>0</v>
      </c>
      <c r="BJ163" s="8" t="s">
        <v>78</v>
      </c>
      <c r="BK163" s="100">
        <f>ROUND(I163*H163,2)</f>
        <v>0</v>
      </c>
      <c r="BL163" s="8" t="s">
        <v>135</v>
      </c>
      <c r="BM163" s="99" t="s">
        <v>387</v>
      </c>
    </row>
    <row r="164" spans="1:65" s="101" customFormat="1">
      <c r="B164" s="102"/>
      <c r="C164" s="135"/>
      <c r="D164" s="136" t="s">
        <v>149</v>
      </c>
      <c r="E164" s="137" t="s">
        <v>1</v>
      </c>
      <c r="F164" s="138" t="s">
        <v>203</v>
      </c>
      <c r="G164" s="135"/>
      <c r="H164" s="139">
        <v>35.844000000000001</v>
      </c>
      <c r="J164" s="135"/>
      <c r="K164" s="135"/>
      <c r="L164" s="102"/>
      <c r="M164" s="104"/>
      <c r="N164" s="105"/>
      <c r="O164" s="105"/>
      <c r="P164" s="105"/>
      <c r="Q164" s="105"/>
      <c r="R164" s="105"/>
      <c r="S164" s="105"/>
      <c r="T164" s="106"/>
      <c r="AT164" s="103" t="s">
        <v>149</v>
      </c>
      <c r="AU164" s="103" t="s">
        <v>80</v>
      </c>
      <c r="AV164" s="101" t="s">
        <v>80</v>
      </c>
      <c r="AW164" s="101" t="s">
        <v>27</v>
      </c>
      <c r="AX164" s="101" t="s">
        <v>78</v>
      </c>
      <c r="AY164" s="103" t="s">
        <v>129</v>
      </c>
    </row>
    <row r="165" spans="1:65" s="20" customFormat="1" ht="21.75" customHeight="1">
      <c r="A165" s="18"/>
      <c r="B165" s="2"/>
      <c r="C165" s="130" t="s">
        <v>208</v>
      </c>
      <c r="D165" s="130" t="s">
        <v>131</v>
      </c>
      <c r="E165" s="131" t="s">
        <v>388</v>
      </c>
      <c r="F165" s="132" t="s">
        <v>389</v>
      </c>
      <c r="G165" s="133" t="s">
        <v>155</v>
      </c>
      <c r="H165" s="134">
        <v>59.094000000000001</v>
      </c>
      <c r="I165" s="3">
        <v>0</v>
      </c>
      <c r="J165" s="157">
        <f>ROUND(I165*H165,2)</f>
        <v>0</v>
      </c>
      <c r="K165" s="132" t="s">
        <v>140</v>
      </c>
      <c r="L165" s="2"/>
      <c r="M165" s="95" t="s">
        <v>1</v>
      </c>
      <c r="N165" s="96" t="s">
        <v>35</v>
      </c>
      <c r="O165" s="97">
        <v>0.32800000000000001</v>
      </c>
      <c r="P165" s="97">
        <f>O165*H165</f>
        <v>19.382832000000001</v>
      </c>
      <c r="Q165" s="97">
        <v>0</v>
      </c>
      <c r="R165" s="97">
        <f>Q165*H165</f>
        <v>0</v>
      </c>
      <c r="S165" s="97">
        <v>0</v>
      </c>
      <c r="T165" s="98">
        <f>S165*H165</f>
        <v>0</v>
      </c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R165" s="99" t="s">
        <v>135</v>
      </c>
      <c r="AT165" s="99" t="s">
        <v>131</v>
      </c>
      <c r="AU165" s="99" t="s">
        <v>80</v>
      </c>
      <c r="AY165" s="8" t="s">
        <v>129</v>
      </c>
      <c r="BE165" s="100">
        <f>IF(N165="základní",J165,0)</f>
        <v>0</v>
      </c>
      <c r="BF165" s="100">
        <f>IF(N165="snížená",J165,0)</f>
        <v>0</v>
      </c>
      <c r="BG165" s="100">
        <f>IF(N165="zákl. přenesená",J165,0)</f>
        <v>0</v>
      </c>
      <c r="BH165" s="100">
        <f>IF(N165="sníž. přenesená",J165,0)</f>
        <v>0</v>
      </c>
      <c r="BI165" s="100">
        <f>IF(N165="nulová",J165,0)</f>
        <v>0</v>
      </c>
      <c r="BJ165" s="8" t="s">
        <v>78</v>
      </c>
      <c r="BK165" s="100">
        <f>ROUND(I165*H165,2)</f>
        <v>0</v>
      </c>
      <c r="BL165" s="8" t="s">
        <v>135</v>
      </c>
      <c r="BM165" s="99" t="s">
        <v>390</v>
      </c>
    </row>
    <row r="166" spans="1:65" s="101" customFormat="1">
      <c r="B166" s="102"/>
      <c r="C166" s="135"/>
      <c r="D166" s="136" t="s">
        <v>149</v>
      </c>
      <c r="E166" s="137" t="s">
        <v>1</v>
      </c>
      <c r="F166" s="138" t="s">
        <v>382</v>
      </c>
      <c r="G166" s="135"/>
      <c r="H166" s="139">
        <v>77.016000000000005</v>
      </c>
      <c r="J166" s="135"/>
      <c r="K166" s="135"/>
      <c r="L166" s="102"/>
      <c r="M166" s="104"/>
      <c r="N166" s="105"/>
      <c r="O166" s="105"/>
      <c r="P166" s="105"/>
      <c r="Q166" s="105"/>
      <c r="R166" s="105"/>
      <c r="S166" s="105"/>
      <c r="T166" s="106"/>
      <c r="AT166" s="103" t="s">
        <v>149</v>
      </c>
      <c r="AU166" s="103" t="s">
        <v>80</v>
      </c>
      <c r="AV166" s="101" t="s">
        <v>80</v>
      </c>
      <c r="AW166" s="101" t="s">
        <v>27</v>
      </c>
      <c r="AX166" s="101" t="s">
        <v>70</v>
      </c>
      <c r="AY166" s="103" t="s">
        <v>129</v>
      </c>
    </row>
    <row r="167" spans="1:65" s="101" customFormat="1">
      <c r="B167" s="102"/>
      <c r="C167" s="135"/>
      <c r="D167" s="136" t="s">
        <v>149</v>
      </c>
      <c r="E167" s="137" t="s">
        <v>1</v>
      </c>
      <c r="F167" s="138" t="s">
        <v>391</v>
      </c>
      <c r="G167" s="135"/>
      <c r="H167" s="139">
        <v>-8.2899999999999991</v>
      </c>
      <c r="J167" s="135"/>
      <c r="K167" s="135"/>
      <c r="L167" s="102"/>
      <c r="M167" s="104"/>
      <c r="N167" s="105"/>
      <c r="O167" s="105"/>
      <c r="P167" s="105"/>
      <c r="Q167" s="105"/>
      <c r="R167" s="105"/>
      <c r="S167" s="105"/>
      <c r="T167" s="106"/>
      <c r="AT167" s="103" t="s">
        <v>149</v>
      </c>
      <c r="AU167" s="103" t="s">
        <v>80</v>
      </c>
      <c r="AV167" s="101" t="s">
        <v>80</v>
      </c>
      <c r="AW167" s="101" t="s">
        <v>27</v>
      </c>
      <c r="AX167" s="101" t="s">
        <v>70</v>
      </c>
      <c r="AY167" s="103" t="s">
        <v>129</v>
      </c>
    </row>
    <row r="168" spans="1:65" s="101" customFormat="1">
      <c r="B168" s="102"/>
      <c r="C168" s="135"/>
      <c r="D168" s="136" t="s">
        <v>149</v>
      </c>
      <c r="E168" s="137" t="s">
        <v>1</v>
      </c>
      <c r="F168" s="138" t="s">
        <v>392</v>
      </c>
      <c r="G168" s="135"/>
      <c r="H168" s="139">
        <v>-4.7039999999999997</v>
      </c>
      <c r="J168" s="135"/>
      <c r="K168" s="135"/>
      <c r="L168" s="102"/>
      <c r="M168" s="104"/>
      <c r="N168" s="105"/>
      <c r="O168" s="105"/>
      <c r="P168" s="105"/>
      <c r="Q168" s="105"/>
      <c r="R168" s="105"/>
      <c r="S168" s="105"/>
      <c r="T168" s="106"/>
      <c r="AT168" s="103" t="s">
        <v>149</v>
      </c>
      <c r="AU168" s="103" t="s">
        <v>80</v>
      </c>
      <c r="AV168" s="101" t="s">
        <v>80</v>
      </c>
      <c r="AW168" s="101" t="s">
        <v>27</v>
      </c>
      <c r="AX168" s="101" t="s">
        <v>70</v>
      </c>
      <c r="AY168" s="103" t="s">
        <v>129</v>
      </c>
    </row>
    <row r="169" spans="1:65" s="101" customFormat="1">
      <c r="B169" s="102"/>
      <c r="C169" s="135"/>
      <c r="D169" s="136" t="s">
        <v>149</v>
      </c>
      <c r="E169" s="137" t="s">
        <v>1</v>
      </c>
      <c r="F169" s="138" t="s">
        <v>393</v>
      </c>
      <c r="G169" s="135"/>
      <c r="H169" s="139">
        <v>-4.9279999999999999</v>
      </c>
      <c r="J169" s="135"/>
      <c r="K169" s="135"/>
      <c r="L169" s="102"/>
      <c r="M169" s="104"/>
      <c r="N169" s="105"/>
      <c r="O169" s="105"/>
      <c r="P169" s="105"/>
      <c r="Q169" s="105"/>
      <c r="R169" s="105"/>
      <c r="S169" s="105"/>
      <c r="T169" s="106"/>
      <c r="AT169" s="103" t="s">
        <v>149</v>
      </c>
      <c r="AU169" s="103" t="s">
        <v>80</v>
      </c>
      <c r="AV169" s="101" t="s">
        <v>80</v>
      </c>
      <c r="AW169" s="101" t="s">
        <v>27</v>
      </c>
      <c r="AX169" s="101" t="s">
        <v>70</v>
      </c>
      <c r="AY169" s="103" t="s">
        <v>129</v>
      </c>
    </row>
    <row r="170" spans="1:65" s="113" customFormat="1">
      <c r="B170" s="114"/>
      <c r="C170" s="143"/>
      <c r="D170" s="136" t="s">
        <v>149</v>
      </c>
      <c r="E170" s="144" t="s">
        <v>342</v>
      </c>
      <c r="F170" s="145" t="s">
        <v>160</v>
      </c>
      <c r="G170" s="143"/>
      <c r="H170" s="146">
        <v>59.094000000000001</v>
      </c>
      <c r="J170" s="143"/>
      <c r="K170" s="143"/>
      <c r="L170" s="114"/>
      <c r="M170" s="116"/>
      <c r="N170" s="117"/>
      <c r="O170" s="117"/>
      <c r="P170" s="117"/>
      <c r="Q170" s="117"/>
      <c r="R170" s="117"/>
      <c r="S170" s="117"/>
      <c r="T170" s="118"/>
      <c r="AT170" s="115" t="s">
        <v>149</v>
      </c>
      <c r="AU170" s="115" t="s">
        <v>80</v>
      </c>
      <c r="AV170" s="113" t="s">
        <v>135</v>
      </c>
      <c r="AW170" s="113" t="s">
        <v>27</v>
      </c>
      <c r="AX170" s="113" t="s">
        <v>78</v>
      </c>
      <c r="AY170" s="115" t="s">
        <v>129</v>
      </c>
    </row>
    <row r="171" spans="1:65" s="20" customFormat="1" ht="21.75" customHeight="1">
      <c r="A171" s="18"/>
      <c r="B171" s="2"/>
      <c r="C171" s="130" t="s">
        <v>8</v>
      </c>
      <c r="D171" s="130" t="s">
        <v>131</v>
      </c>
      <c r="E171" s="131" t="s">
        <v>394</v>
      </c>
      <c r="F171" s="132" t="s">
        <v>395</v>
      </c>
      <c r="G171" s="133" t="s">
        <v>155</v>
      </c>
      <c r="H171" s="134">
        <v>4</v>
      </c>
      <c r="I171" s="3">
        <v>0</v>
      </c>
      <c r="J171" s="157">
        <f>ROUND(I171*H171,2)</f>
        <v>0</v>
      </c>
      <c r="K171" s="132" t="s">
        <v>140</v>
      </c>
      <c r="L171" s="2"/>
      <c r="M171" s="95" t="s">
        <v>1</v>
      </c>
      <c r="N171" s="96" t="s">
        <v>35</v>
      </c>
      <c r="O171" s="97">
        <v>0.435</v>
      </c>
      <c r="P171" s="97">
        <f>O171*H171</f>
        <v>1.74</v>
      </c>
      <c r="Q171" s="97">
        <v>0</v>
      </c>
      <c r="R171" s="97">
        <f>Q171*H171</f>
        <v>0</v>
      </c>
      <c r="S171" s="97">
        <v>0</v>
      </c>
      <c r="T171" s="98">
        <f>S171*H171</f>
        <v>0</v>
      </c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R171" s="99" t="s">
        <v>135</v>
      </c>
      <c r="AT171" s="99" t="s">
        <v>131</v>
      </c>
      <c r="AU171" s="99" t="s">
        <v>80</v>
      </c>
      <c r="AY171" s="8" t="s">
        <v>129</v>
      </c>
      <c r="BE171" s="100">
        <f>IF(N171="základní",J171,0)</f>
        <v>0</v>
      </c>
      <c r="BF171" s="100">
        <f>IF(N171="snížená",J171,0)</f>
        <v>0</v>
      </c>
      <c r="BG171" s="100">
        <f>IF(N171="zákl. přenesená",J171,0)</f>
        <v>0</v>
      </c>
      <c r="BH171" s="100">
        <f>IF(N171="sníž. přenesená",J171,0)</f>
        <v>0</v>
      </c>
      <c r="BI171" s="100">
        <f>IF(N171="nulová",J171,0)</f>
        <v>0</v>
      </c>
      <c r="BJ171" s="8" t="s">
        <v>78</v>
      </c>
      <c r="BK171" s="100">
        <f>ROUND(I171*H171,2)</f>
        <v>0</v>
      </c>
      <c r="BL171" s="8" t="s">
        <v>135</v>
      </c>
      <c r="BM171" s="99" t="s">
        <v>396</v>
      </c>
    </row>
    <row r="172" spans="1:65" s="101" customFormat="1">
      <c r="B172" s="102"/>
      <c r="C172" s="135"/>
      <c r="D172" s="136" t="s">
        <v>149</v>
      </c>
      <c r="E172" s="137" t="s">
        <v>339</v>
      </c>
      <c r="F172" s="138" t="s">
        <v>397</v>
      </c>
      <c r="G172" s="135"/>
      <c r="H172" s="139">
        <v>4</v>
      </c>
      <c r="J172" s="135"/>
      <c r="K172" s="135"/>
      <c r="L172" s="102"/>
      <c r="M172" s="104"/>
      <c r="N172" s="105"/>
      <c r="O172" s="105"/>
      <c r="P172" s="105"/>
      <c r="Q172" s="105"/>
      <c r="R172" s="105"/>
      <c r="S172" s="105"/>
      <c r="T172" s="106"/>
      <c r="AT172" s="103" t="s">
        <v>149</v>
      </c>
      <c r="AU172" s="103" t="s">
        <v>80</v>
      </c>
      <c r="AV172" s="101" t="s">
        <v>80</v>
      </c>
      <c r="AW172" s="101" t="s">
        <v>27</v>
      </c>
      <c r="AX172" s="101" t="s">
        <v>78</v>
      </c>
      <c r="AY172" s="103" t="s">
        <v>129</v>
      </c>
    </row>
    <row r="173" spans="1:65" s="20" customFormat="1" ht="16.5" customHeight="1">
      <c r="A173" s="18"/>
      <c r="B173" s="2"/>
      <c r="C173" s="147" t="s">
        <v>215</v>
      </c>
      <c r="D173" s="147" t="s">
        <v>220</v>
      </c>
      <c r="E173" s="148" t="s">
        <v>398</v>
      </c>
      <c r="F173" s="149" t="s">
        <v>399</v>
      </c>
      <c r="G173" s="150" t="s">
        <v>201</v>
      </c>
      <c r="H173" s="151">
        <v>8</v>
      </c>
      <c r="I173" s="4">
        <v>0</v>
      </c>
      <c r="J173" s="158">
        <f>ROUND(I173*H173,2)</f>
        <v>0</v>
      </c>
      <c r="K173" s="149" t="s">
        <v>140</v>
      </c>
      <c r="L173" s="119"/>
      <c r="M173" s="120" t="s">
        <v>1</v>
      </c>
      <c r="N173" s="121" t="s">
        <v>35</v>
      </c>
      <c r="O173" s="97">
        <v>0</v>
      </c>
      <c r="P173" s="97">
        <f>O173*H173</f>
        <v>0</v>
      </c>
      <c r="Q173" s="97">
        <v>1</v>
      </c>
      <c r="R173" s="97">
        <f>Q173*H173</f>
        <v>8</v>
      </c>
      <c r="S173" s="97">
        <v>0</v>
      </c>
      <c r="T173" s="98">
        <f>S173*H173</f>
        <v>0</v>
      </c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R173" s="99" t="s">
        <v>174</v>
      </c>
      <c r="AT173" s="99" t="s">
        <v>220</v>
      </c>
      <c r="AU173" s="99" t="s">
        <v>80</v>
      </c>
      <c r="AY173" s="8" t="s">
        <v>129</v>
      </c>
      <c r="BE173" s="100">
        <f>IF(N173="základní",J173,0)</f>
        <v>0</v>
      </c>
      <c r="BF173" s="100">
        <f>IF(N173="snížená",J173,0)</f>
        <v>0</v>
      </c>
      <c r="BG173" s="100">
        <f>IF(N173="zákl. přenesená",J173,0)</f>
        <v>0</v>
      </c>
      <c r="BH173" s="100">
        <f>IF(N173="sníž. přenesená",J173,0)</f>
        <v>0</v>
      </c>
      <c r="BI173" s="100">
        <f>IF(N173="nulová",J173,0)</f>
        <v>0</v>
      </c>
      <c r="BJ173" s="8" t="s">
        <v>78</v>
      </c>
      <c r="BK173" s="100">
        <f>ROUND(I173*H173,2)</f>
        <v>0</v>
      </c>
      <c r="BL173" s="8" t="s">
        <v>135</v>
      </c>
      <c r="BM173" s="99" t="s">
        <v>400</v>
      </c>
    </row>
    <row r="174" spans="1:65" s="101" customFormat="1">
      <c r="B174" s="102"/>
      <c r="C174" s="135"/>
      <c r="D174" s="136" t="s">
        <v>149</v>
      </c>
      <c r="E174" s="135"/>
      <c r="F174" s="138" t="s">
        <v>401</v>
      </c>
      <c r="G174" s="135"/>
      <c r="H174" s="139">
        <v>8</v>
      </c>
      <c r="J174" s="135"/>
      <c r="K174" s="135"/>
      <c r="L174" s="102"/>
      <c r="M174" s="104"/>
      <c r="N174" s="105"/>
      <c r="O174" s="105"/>
      <c r="P174" s="105"/>
      <c r="Q174" s="105"/>
      <c r="R174" s="105"/>
      <c r="S174" s="105"/>
      <c r="T174" s="106"/>
      <c r="AT174" s="103" t="s">
        <v>149</v>
      </c>
      <c r="AU174" s="103" t="s">
        <v>80</v>
      </c>
      <c r="AV174" s="101" t="s">
        <v>80</v>
      </c>
      <c r="AW174" s="101" t="s">
        <v>3</v>
      </c>
      <c r="AX174" s="101" t="s">
        <v>78</v>
      </c>
      <c r="AY174" s="103" t="s">
        <v>129</v>
      </c>
    </row>
    <row r="175" spans="1:65" s="20" customFormat="1" ht="21.75" customHeight="1">
      <c r="A175" s="18"/>
      <c r="B175" s="2"/>
      <c r="C175" s="130" t="s">
        <v>219</v>
      </c>
      <c r="D175" s="130" t="s">
        <v>131</v>
      </c>
      <c r="E175" s="131" t="s">
        <v>212</v>
      </c>
      <c r="F175" s="132" t="s">
        <v>213</v>
      </c>
      <c r="G175" s="133" t="s">
        <v>134</v>
      </c>
      <c r="H175" s="134">
        <v>43</v>
      </c>
      <c r="I175" s="3">
        <v>0</v>
      </c>
      <c r="J175" s="157">
        <f>ROUND(I175*H175,2)</f>
        <v>0</v>
      </c>
      <c r="K175" s="132" t="s">
        <v>140</v>
      </c>
      <c r="L175" s="2"/>
      <c r="M175" s="95" t="s">
        <v>1</v>
      </c>
      <c r="N175" s="96" t="s">
        <v>35</v>
      </c>
      <c r="O175" s="97">
        <v>0.66800000000000004</v>
      </c>
      <c r="P175" s="97">
        <f>O175*H175</f>
        <v>28.724</v>
      </c>
      <c r="Q175" s="97">
        <v>0</v>
      </c>
      <c r="R175" s="97">
        <f>Q175*H175</f>
        <v>0</v>
      </c>
      <c r="S175" s="97">
        <v>0</v>
      </c>
      <c r="T175" s="98">
        <f>S175*H175</f>
        <v>0</v>
      </c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R175" s="99" t="s">
        <v>135</v>
      </c>
      <c r="AT175" s="99" t="s">
        <v>131</v>
      </c>
      <c r="AU175" s="99" t="s">
        <v>80</v>
      </c>
      <c r="AY175" s="8" t="s">
        <v>129</v>
      </c>
      <c r="BE175" s="100">
        <f>IF(N175="základní",J175,0)</f>
        <v>0</v>
      </c>
      <c r="BF175" s="100">
        <f>IF(N175="snížená",J175,0)</f>
        <v>0</v>
      </c>
      <c r="BG175" s="100">
        <f>IF(N175="zákl. přenesená",J175,0)</f>
        <v>0</v>
      </c>
      <c r="BH175" s="100">
        <f>IF(N175="sníž. přenesená",J175,0)</f>
        <v>0</v>
      </c>
      <c r="BI175" s="100">
        <f>IF(N175="nulová",J175,0)</f>
        <v>0</v>
      </c>
      <c r="BJ175" s="8" t="s">
        <v>78</v>
      </c>
      <c r="BK175" s="100">
        <f>ROUND(I175*H175,2)</f>
        <v>0</v>
      </c>
      <c r="BL175" s="8" t="s">
        <v>135</v>
      </c>
      <c r="BM175" s="99" t="s">
        <v>402</v>
      </c>
    </row>
    <row r="176" spans="1:65" s="101" customFormat="1">
      <c r="B176" s="102"/>
      <c r="C176" s="135"/>
      <c r="D176" s="136" t="s">
        <v>149</v>
      </c>
      <c r="E176" s="137" t="s">
        <v>91</v>
      </c>
      <c r="F176" s="138" t="s">
        <v>150</v>
      </c>
      <c r="G176" s="135"/>
      <c r="H176" s="139">
        <v>43</v>
      </c>
      <c r="J176" s="135"/>
      <c r="K176" s="135"/>
      <c r="L176" s="102"/>
      <c r="M176" s="104"/>
      <c r="N176" s="105"/>
      <c r="O176" s="105"/>
      <c r="P176" s="105"/>
      <c r="Q176" s="105"/>
      <c r="R176" s="105"/>
      <c r="S176" s="105"/>
      <c r="T176" s="106"/>
      <c r="AT176" s="103" t="s">
        <v>149</v>
      </c>
      <c r="AU176" s="103" t="s">
        <v>80</v>
      </c>
      <c r="AV176" s="101" t="s">
        <v>80</v>
      </c>
      <c r="AW176" s="101" t="s">
        <v>27</v>
      </c>
      <c r="AX176" s="101" t="s">
        <v>78</v>
      </c>
      <c r="AY176" s="103" t="s">
        <v>129</v>
      </c>
    </row>
    <row r="177" spans="1:65" s="20" customFormat="1" ht="21.75" customHeight="1">
      <c r="A177" s="18"/>
      <c r="B177" s="2"/>
      <c r="C177" s="130" t="s">
        <v>225</v>
      </c>
      <c r="D177" s="130" t="s">
        <v>131</v>
      </c>
      <c r="E177" s="131" t="s">
        <v>216</v>
      </c>
      <c r="F177" s="132" t="s">
        <v>217</v>
      </c>
      <c r="G177" s="133" t="s">
        <v>134</v>
      </c>
      <c r="H177" s="134">
        <v>43</v>
      </c>
      <c r="I177" s="3">
        <v>0</v>
      </c>
      <c r="J177" s="157">
        <f>ROUND(I177*H177,2)</f>
        <v>0</v>
      </c>
      <c r="K177" s="132" t="s">
        <v>140</v>
      </c>
      <c r="L177" s="2"/>
      <c r="M177" s="95" t="s">
        <v>1</v>
      </c>
      <c r="N177" s="96" t="s">
        <v>35</v>
      </c>
      <c r="O177" s="97">
        <v>5.8000000000000003E-2</v>
      </c>
      <c r="P177" s="97">
        <f>O177*H177</f>
        <v>2.4940000000000002</v>
      </c>
      <c r="Q177" s="97">
        <v>0</v>
      </c>
      <c r="R177" s="97">
        <f>Q177*H177</f>
        <v>0</v>
      </c>
      <c r="S177" s="97">
        <v>0</v>
      </c>
      <c r="T177" s="98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99" t="s">
        <v>135</v>
      </c>
      <c r="AT177" s="99" t="s">
        <v>131</v>
      </c>
      <c r="AU177" s="99" t="s">
        <v>80</v>
      </c>
      <c r="AY177" s="8" t="s">
        <v>129</v>
      </c>
      <c r="BE177" s="100">
        <f>IF(N177="základní",J177,0)</f>
        <v>0</v>
      </c>
      <c r="BF177" s="100">
        <f>IF(N177="snížená",J177,0)</f>
        <v>0</v>
      </c>
      <c r="BG177" s="100">
        <f>IF(N177="zákl. přenesená",J177,0)</f>
        <v>0</v>
      </c>
      <c r="BH177" s="100">
        <f>IF(N177="sníž. přenesená",J177,0)</f>
        <v>0</v>
      </c>
      <c r="BI177" s="100">
        <f>IF(N177="nulová",J177,0)</f>
        <v>0</v>
      </c>
      <c r="BJ177" s="8" t="s">
        <v>78</v>
      </c>
      <c r="BK177" s="100">
        <f>ROUND(I177*H177,2)</f>
        <v>0</v>
      </c>
      <c r="BL177" s="8" t="s">
        <v>135</v>
      </c>
      <c r="BM177" s="99" t="s">
        <v>403</v>
      </c>
    </row>
    <row r="178" spans="1:65" s="101" customFormat="1">
      <c r="B178" s="102"/>
      <c r="C178" s="135"/>
      <c r="D178" s="136" t="s">
        <v>149</v>
      </c>
      <c r="E178" s="137" t="s">
        <v>1</v>
      </c>
      <c r="F178" s="138" t="s">
        <v>91</v>
      </c>
      <c r="G178" s="135"/>
      <c r="H178" s="139">
        <v>43</v>
      </c>
      <c r="J178" s="135"/>
      <c r="K178" s="135"/>
      <c r="L178" s="102"/>
      <c r="M178" s="104"/>
      <c r="N178" s="105"/>
      <c r="O178" s="105"/>
      <c r="P178" s="105"/>
      <c r="Q178" s="105"/>
      <c r="R178" s="105"/>
      <c r="S178" s="105"/>
      <c r="T178" s="106"/>
      <c r="AT178" s="103" t="s">
        <v>149</v>
      </c>
      <c r="AU178" s="103" t="s">
        <v>80</v>
      </c>
      <c r="AV178" s="101" t="s">
        <v>80</v>
      </c>
      <c r="AW178" s="101" t="s">
        <v>27</v>
      </c>
      <c r="AX178" s="101" t="s">
        <v>78</v>
      </c>
      <c r="AY178" s="103" t="s">
        <v>129</v>
      </c>
    </row>
    <row r="179" spans="1:65" s="20" customFormat="1" ht="16.5" customHeight="1">
      <c r="A179" s="18"/>
      <c r="B179" s="2"/>
      <c r="C179" s="147" t="s">
        <v>229</v>
      </c>
      <c r="D179" s="147" t="s">
        <v>220</v>
      </c>
      <c r="E179" s="148" t="s">
        <v>221</v>
      </c>
      <c r="F179" s="149" t="s">
        <v>222</v>
      </c>
      <c r="G179" s="150" t="s">
        <v>223</v>
      </c>
      <c r="H179" s="151">
        <v>1.3089999999999999</v>
      </c>
      <c r="I179" s="4">
        <v>0</v>
      </c>
      <c r="J179" s="158">
        <f>ROUND(I179*H179,2)</f>
        <v>0</v>
      </c>
      <c r="K179" s="149" t="s">
        <v>140</v>
      </c>
      <c r="L179" s="119"/>
      <c r="M179" s="120" t="s">
        <v>1</v>
      </c>
      <c r="N179" s="121" t="s">
        <v>35</v>
      </c>
      <c r="O179" s="97">
        <v>0</v>
      </c>
      <c r="P179" s="97">
        <f>O179*H179</f>
        <v>0</v>
      </c>
      <c r="Q179" s="97">
        <v>1E-3</v>
      </c>
      <c r="R179" s="97">
        <f>Q179*H179</f>
        <v>1.3090000000000001E-3</v>
      </c>
      <c r="S179" s="97">
        <v>0</v>
      </c>
      <c r="T179" s="98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99" t="s">
        <v>174</v>
      </c>
      <c r="AT179" s="99" t="s">
        <v>220</v>
      </c>
      <c r="AU179" s="99" t="s">
        <v>80</v>
      </c>
      <c r="AY179" s="8" t="s">
        <v>129</v>
      </c>
      <c r="BE179" s="100">
        <f>IF(N179="základní",J179,0)</f>
        <v>0</v>
      </c>
      <c r="BF179" s="100">
        <f>IF(N179="snížená",J179,0)</f>
        <v>0</v>
      </c>
      <c r="BG179" s="100">
        <f>IF(N179="zákl. přenesená",J179,0)</f>
        <v>0</v>
      </c>
      <c r="BH179" s="100">
        <f>IF(N179="sníž. přenesená",J179,0)</f>
        <v>0</v>
      </c>
      <c r="BI179" s="100">
        <f>IF(N179="nulová",J179,0)</f>
        <v>0</v>
      </c>
      <c r="BJ179" s="8" t="s">
        <v>78</v>
      </c>
      <c r="BK179" s="100">
        <f>ROUND(I179*H179,2)</f>
        <v>0</v>
      </c>
      <c r="BL179" s="8" t="s">
        <v>135</v>
      </c>
      <c r="BM179" s="99" t="s">
        <v>404</v>
      </c>
    </row>
    <row r="180" spans="1:65" s="20" customFormat="1" ht="16.5" customHeight="1">
      <c r="A180" s="18"/>
      <c r="B180" s="2"/>
      <c r="C180" s="130" t="s">
        <v>233</v>
      </c>
      <c r="D180" s="130" t="s">
        <v>131</v>
      </c>
      <c r="E180" s="131" t="s">
        <v>226</v>
      </c>
      <c r="F180" s="132" t="s">
        <v>227</v>
      </c>
      <c r="G180" s="133" t="s">
        <v>134</v>
      </c>
      <c r="H180" s="134">
        <v>43</v>
      </c>
      <c r="I180" s="3">
        <v>0</v>
      </c>
      <c r="J180" s="157">
        <f>ROUND(I180*H180,2)</f>
        <v>0</v>
      </c>
      <c r="K180" s="132" t="s">
        <v>140</v>
      </c>
      <c r="L180" s="2"/>
      <c r="M180" s="95" t="s">
        <v>1</v>
      </c>
      <c r="N180" s="96" t="s">
        <v>35</v>
      </c>
      <c r="O180" s="97">
        <v>1E-3</v>
      </c>
      <c r="P180" s="97">
        <f>O180*H180</f>
        <v>4.3000000000000003E-2</v>
      </c>
      <c r="Q180" s="97">
        <v>0</v>
      </c>
      <c r="R180" s="97">
        <f>Q180*H180</f>
        <v>0</v>
      </c>
      <c r="S180" s="97">
        <v>0</v>
      </c>
      <c r="T180" s="98">
        <f>S180*H180</f>
        <v>0</v>
      </c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R180" s="99" t="s">
        <v>135</v>
      </c>
      <c r="AT180" s="99" t="s">
        <v>131</v>
      </c>
      <c r="AU180" s="99" t="s">
        <v>80</v>
      </c>
      <c r="AY180" s="8" t="s">
        <v>129</v>
      </c>
      <c r="BE180" s="100">
        <f>IF(N180="základní",J180,0)</f>
        <v>0</v>
      </c>
      <c r="BF180" s="100">
        <f>IF(N180="snížená",J180,0)</f>
        <v>0</v>
      </c>
      <c r="BG180" s="100">
        <f>IF(N180="zákl. přenesená",J180,0)</f>
        <v>0</v>
      </c>
      <c r="BH180" s="100">
        <f>IF(N180="sníž. přenesená",J180,0)</f>
        <v>0</v>
      </c>
      <c r="BI180" s="100">
        <f>IF(N180="nulová",J180,0)</f>
        <v>0</v>
      </c>
      <c r="BJ180" s="8" t="s">
        <v>78</v>
      </c>
      <c r="BK180" s="100">
        <f>ROUND(I180*H180,2)</f>
        <v>0</v>
      </c>
      <c r="BL180" s="8" t="s">
        <v>135</v>
      </c>
      <c r="BM180" s="99" t="s">
        <v>405</v>
      </c>
    </row>
    <row r="181" spans="1:65" s="101" customFormat="1">
      <c r="B181" s="102"/>
      <c r="C181" s="135"/>
      <c r="D181" s="136" t="s">
        <v>149</v>
      </c>
      <c r="E181" s="137" t="s">
        <v>1</v>
      </c>
      <c r="F181" s="138" t="s">
        <v>91</v>
      </c>
      <c r="G181" s="135"/>
      <c r="H181" s="139">
        <v>43</v>
      </c>
      <c r="J181" s="135"/>
      <c r="K181" s="135"/>
      <c r="L181" s="102"/>
      <c r="M181" s="104"/>
      <c r="N181" s="105"/>
      <c r="O181" s="105"/>
      <c r="P181" s="105"/>
      <c r="Q181" s="105"/>
      <c r="R181" s="105"/>
      <c r="S181" s="105"/>
      <c r="T181" s="106"/>
      <c r="AT181" s="103" t="s">
        <v>149</v>
      </c>
      <c r="AU181" s="103" t="s">
        <v>80</v>
      </c>
      <c r="AV181" s="101" t="s">
        <v>80</v>
      </c>
      <c r="AW181" s="101" t="s">
        <v>27</v>
      </c>
      <c r="AX181" s="101" t="s">
        <v>78</v>
      </c>
      <c r="AY181" s="103" t="s">
        <v>129</v>
      </c>
    </row>
    <row r="182" spans="1:65" s="20" customFormat="1" ht="16.5" customHeight="1">
      <c r="A182" s="18"/>
      <c r="B182" s="2"/>
      <c r="C182" s="130" t="s">
        <v>7</v>
      </c>
      <c r="D182" s="130" t="s">
        <v>131</v>
      </c>
      <c r="E182" s="131" t="s">
        <v>230</v>
      </c>
      <c r="F182" s="132" t="s">
        <v>231</v>
      </c>
      <c r="G182" s="133" t="s">
        <v>134</v>
      </c>
      <c r="H182" s="134">
        <v>43</v>
      </c>
      <c r="I182" s="3">
        <v>0</v>
      </c>
      <c r="J182" s="157">
        <f>ROUND(I182*H182,2)</f>
        <v>0</v>
      </c>
      <c r="K182" s="132" t="s">
        <v>140</v>
      </c>
      <c r="L182" s="2"/>
      <c r="M182" s="95" t="s">
        <v>1</v>
      </c>
      <c r="N182" s="96" t="s">
        <v>35</v>
      </c>
      <c r="O182" s="97">
        <v>1.4999999999999999E-2</v>
      </c>
      <c r="P182" s="97">
        <f>O182*H182</f>
        <v>0.64500000000000002</v>
      </c>
      <c r="Q182" s="97">
        <v>0</v>
      </c>
      <c r="R182" s="97">
        <f>Q182*H182</f>
        <v>0</v>
      </c>
      <c r="S182" s="97">
        <v>0</v>
      </c>
      <c r="T182" s="98">
        <f>S182*H182</f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99" t="s">
        <v>135</v>
      </c>
      <c r="AT182" s="99" t="s">
        <v>131</v>
      </c>
      <c r="AU182" s="99" t="s">
        <v>80</v>
      </c>
      <c r="AY182" s="8" t="s">
        <v>129</v>
      </c>
      <c r="BE182" s="100">
        <f>IF(N182="základní",J182,0)</f>
        <v>0</v>
      </c>
      <c r="BF182" s="100">
        <f>IF(N182="snížená",J182,0)</f>
        <v>0</v>
      </c>
      <c r="BG182" s="100">
        <f>IF(N182="zákl. přenesená",J182,0)</f>
        <v>0</v>
      </c>
      <c r="BH182" s="100">
        <f>IF(N182="sníž. přenesená",J182,0)</f>
        <v>0</v>
      </c>
      <c r="BI182" s="100">
        <f>IF(N182="nulová",J182,0)</f>
        <v>0</v>
      </c>
      <c r="BJ182" s="8" t="s">
        <v>78</v>
      </c>
      <c r="BK182" s="100">
        <f>ROUND(I182*H182,2)</f>
        <v>0</v>
      </c>
      <c r="BL182" s="8" t="s">
        <v>135</v>
      </c>
      <c r="BM182" s="99" t="s">
        <v>406</v>
      </c>
    </row>
    <row r="183" spans="1:65" s="101" customFormat="1">
      <c r="B183" s="102"/>
      <c r="C183" s="135"/>
      <c r="D183" s="136" t="s">
        <v>149</v>
      </c>
      <c r="E183" s="137" t="s">
        <v>1</v>
      </c>
      <c r="F183" s="138" t="s">
        <v>91</v>
      </c>
      <c r="G183" s="135"/>
      <c r="H183" s="139">
        <v>43</v>
      </c>
      <c r="J183" s="135"/>
      <c r="K183" s="135"/>
      <c r="L183" s="102"/>
      <c r="M183" s="104"/>
      <c r="N183" s="105"/>
      <c r="O183" s="105"/>
      <c r="P183" s="105"/>
      <c r="Q183" s="105"/>
      <c r="R183" s="105"/>
      <c r="S183" s="105"/>
      <c r="T183" s="106"/>
      <c r="AT183" s="103" t="s">
        <v>149</v>
      </c>
      <c r="AU183" s="103" t="s">
        <v>80</v>
      </c>
      <c r="AV183" s="101" t="s">
        <v>80</v>
      </c>
      <c r="AW183" s="101" t="s">
        <v>27</v>
      </c>
      <c r="AX183" s="101" t="s">
        <v>78</v>
      </c>
      <c r="AY183" s="103" t="s">
        <v>129</v>
      </c>
    </row>
    <row r="184" spans="1:65" s="20" customFormat="1" ht="16.5" customHeight="1">
      <c r="A184" s="18"/>
      <c r="B184" s="2"/>
      <c r="C184" s="130" t="s">
        <v>242</v>
      </c>
      <c r="D184" s="130" t="s">
        <v>131</v>
      </c>
      <c r="E184" s="131" t="s">
        <v>234</v>
      </c>
      <c r="F184" s="132" t="s">
        <v>235</v>
      </c>
      <c r="G184" s="133" t="s">
        <v>134</v>
      </c>
      <c r="H184" s="134">
        <v>43</v>
      </c>
      <c r="I184" s="3">
        <v>0</v>
      </c>
      <c r="J184" s="157">
        <f>ROUND(I184*H184,2)</f>
        <v>0</v>
      </c>
      <c r="K184" s="132" t="s">
        <v>140</v>
      </c>
      <c r="L184" s="2"/>
      <c r="M184" s="95" t="s">
        <v>1</v>
      </c>
      <c r="N184" s="96" t="s">
        <v>35</v>
      </c>
      <c r="O184" s="97">
        <v>1E-3</v>
      </c>
      <c r="P184" s="97">
        <f>O184*H184</f>
        <v>4.3000000000000003E-2</v>
      </c>
      <c r="Q184" s="97">
        <v>0</v>
      </c>
      <c r="R184" s="97">
        <f>Q184*H184</f>
        <v>0</v>
      </c>
      <c r="S184" s="97">
        <v>0</v>
      </c>
      <c r="T184" s="98">
        <f>S184*H184</f>
        <v>0</v>
      </c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R184" s="99" t="s">
        <v>135</v>
      </c>
      <c r="AT184" s="99" t="s">
        <v>131</v>
      </c>
      <c r="AU184" s="99" t="s">
        <v>80</v>
      </c>
      <c r="AY184" s="8" t="s">
        <v>129</v>
      </c>
      <c r="BE184" s="100">
        <f>IF(N184="základní",J184,0)</f>
        <v>0</v>
      </c>
      <c r="BF184" s="100">
        <f>IF(N184="snížená",J184,0)</f>
        <v>0</v>
      </c>
      <c r="BG184" s="100">
        <f>IF(N184="zákl. přenesená",J184,0)</f>
        <v>0</v>
      </c>
      <c r="BH184" s="100">
        <f>IF(N184="sníž. přenesená",J184,0)</f>
        <v>0</v>
      </c>
      <c r="BI184" s="100">
        <f>IF(N184="nulová",J184,0)</f>
        <v>0</v>
      </c>
      <c r="BJ184" s="8" t="s">
        <v>78</v>
      </c>
      <c r="BK184" s="100">
        <f>ROUND(I184*H184,2)</f>
        <v>0</v>
      </c>
      <c r="BL184" s="8" t="s">
        <v>135</v>
      </c>
      <c r="BM184" s="99" t="s">
        <v>407</v>
      </c>
    </row>
    <row r="185" spans="1:65" s="101" customFormat="1">
      <c r="B185" s="102"/>
      <c r="C185" s="135"/>
      <c r="D185" s="136" t="s">
        <v>149</v>
      </c>
      <c r="E185" s="137" t="s">
        <v>1</v>
      </c>
      <c r="F185" s="138" t="s">
        <v>91</v>
      </c>
      <c r="G185" s="135"/>
      <c r="H185" s="139">
        <v>43</v>
      </c>
      <c r="J185" s="135"/>
      <c r="K185" s="135"/>
      <c r="L185" s="102"/>
      <c r="M185" s="104"/>
      <c r="N185" s="105"/>
      <c r="O185" s="105"/>
      <c r="P185" s="105"/>
      <c r="Q185" s="105"/>
      <c r="R185" s="105"/>
      <c r="S185" s="105"/>
      <c r="T185" s="106"/>
      <c r="AT185" s="103" t="s">
        <v>149</v>
      </c>
      <c r="AU185" s="103" t="s">
        <v>80</v>
      </c>
      <c r="AV185" s="101" t="s">
        <v>80</v>
      </c>
      <c r="AW185" s="101" t="s">
        <v>27</v>
      </c>
      <c r="AX185" s="101" t="s">
        <v>78</v>
      </c>
      <c r="AY185" s="103" t="s">
        <v>129</v>
      </c>
    </row>
    <row r="186" spans="1:65" s="86" customFormat="1" ht="22.9" customHeight="1">
      <c r="B186" s="87"/>
      <c r="C186" s="126"/>
      <c r="D186" s="127" t="s">
        <v>69</v>
      </c>
      <c r="E186" s="129" t="s">
        <v>80</v>
      </c>
      <c r="F186" s="129" t="s">
        <v>237</v>
      </c>
      <c r="G186" s="126"/>
      <c r="H186" s="126"/>
      <c r="J186" s="156">
        <f>BK186</f>
        <v>0</v>
      </c>
      <c r="K186" s="126"/>
      <c r="L186" s="87"/>
      <c r="M186" s="89"/>
      <c r="N186" s="90"/>
      <c r="O186" s="90"/>
      <c r="P186" s="91">
        <f>SUM(P187:P195)</f>
        <v>9.4290000000000003</v>
      </c>
      <c r="Q186" s="90"/>
      <c r="R186" s="91">
        <f>SUM(R187:R195)</f>
        <v>9.6804399999999999E-2</v>
      </c>
      <c r="S186" s="90"/>
      <c r="T186" s="92">
        <f>SUM(T187:T195)</f>
        <v>0</v>
      </c>
      <c r="AR186" s="88" t="s">
        <v>78</v>
      </c>
      <c r="AT186" s="93" t="s">
        <v>69</v>
      </c>
      <c r="AU186" s="93" t="s">
        <v>78</v>
      </c>
      <c r="AY186" s="88" t="s">
        <v>129</v>
      </c>
      <c r="BK186" s="94">
        <f>SUM(BK187:BK195)</f>
        <v>0</v>
      </c>
    </row>
    <row r="187" spans="1:65" s="20" customFormat="1" ht="21.75" customHeight="1">
      <c r="A187" s="18"/>
      <c r="B187" s="2"/>
      <c r="C187" s="130" t="s">
        <v>243</v>
      </c>
      <c r="D187" s="130" t="s">
        <v>131</v>
      </c>
      <c r="E187" s="131" t="s">
        <v>408</v>
      </c>
      <c r="F187" s="132" t="s">
        <v>409</v>
      </c>
      <c r="G187" s="133" t="s">
        <v>134</v>
      </c>
      <c r="H187" s="134">
        <v>125.72</v>
      </c>
      <c r="I187" s="3">
        <v>0</v>
      </c>
      <c r="J187" s="157">
        <f>ROUND(I187*H187,2)</f>
        <v>0</v>
      </c>
      <c r="K187" s="132" t="s">
        <v>140</v>
      </c>
      <c r="L187" s="2"/>
      <c r="M187" s="95" t="s">
        <v>1</v>
      </c>
      <c r="N187" s="96" t="s">
        <v>35</v>
      </c>
      <c r="O187" s="97">
        <v>7.4999999999999997E-2</v>
      </c>
      <c r="P187" s="97">
        <f>O187*H187</f>
        <v>9.4290000000000003</v>
      </c>
      <c r="Q187" s="97">
        <v>1.7000000000000001E-4</v>
      </c>
      <c r="R187" s="97">
        <f>Q187*H187</f>
        <v>2.13724E-2</v>
      </c>
      <c r="S187" s="97">
        <v>0</v>
      </c>
      <c r="T187" s="98">
        <f>S187*H187</f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99" t="s">
        <v>135</v>
      </c>
      <c r="AT187" s="99" t="s">
        <v>131</v>
      </c>
      <c r="AU187" s="99" t="s">
        <v>80</v>
      </c>
      <c r="AY187" s="8" t="s">
        <v>129</v>
      </c>
      <c r="BE187" s="100">
        <f>IF(N187="základní",J187,0)</f>
        <v>0</v>
      </c>
      <c r="BF187" s="100">
        <f>IF(N187="snížená",J187,0)</f>
        <v>0</v>
      </c>
      <c r="BG187" s="100">
        <f>IF(N187="zákl. přenesená",J187,0)</f>
        <v>0</v>
      </c>
      <c r="BH187" s="100">
        <f>IF(N187="sníž. přenesená",J187,0)</f>
        <v>0</v>
      </c>
      <c r="BI187" s="100">
        <f>IF(N187="nulová",J187,0)</f>
        <v>0</v>
      </c>
      <c r="BJ187" s="8" t="s">
        <v>78</v>
      </c>
      <c r="BK187" s="100">
        <f>ROUND(I187*H187,2)</f>
        <v>0</v>
      </c>
      <c r="BL187" s="8" t="s">
        <v>135</v>
      </c>
      <c r="BM187" s="99" t="s">
        <v>410</v>
      </c>
    </row>
    <row r="188" spans="1:65" s="107" customFormat="1">
      <c r="B188" s="108"/>
      <c r="C188" s="140"/>
      <c r="D188" s="136" t="s">
        <v>149</v>
      </c>
      <c r="E188" s="141" t="s">
        <v>1</v>
      </c>
      <c r="F188" s="142" t="s">
        <v>411</v>
      </c>
      <c r="G188" s="140"/>
      <c r="H188" s="141" t="s">
        <v>1</v>
      </c>
      <c r="J188" s="140"/>
      <c r="K188" s="140"/>
      <c r="L188" s="108"/>
      <c r="M188" s="110"/>
      <c r="N188" s="111"/>
      <c r="O188" s="111"/>
      <c r="P188" s="111"/>
      <c r="Q188" s="111"/>
      <c r="R188" s="111"/>
      <c r="S188" s="111"/>
      <c r="T188" s="112"/>
      <c r="AT188" s="109" t="s">
        <v>149</v>
      </c>
      <c r="AU188" s="109" t="s">
        <v>80</v>
      </c>
      <c r="AV188" s="107" t="s">
        <v>78</v>
      </c>
      <c r="AW188" s="107" t="s">
        <v>27</v>
      </c>
      <c r="AX188" s="107" t="s">
        <v>70</v>
      </c>
      <c r="AY188" s="109" t="s">
        <v>129</v>
      </c>
    </row>
    <row r="189" spans="1:65" s="101" customFormat="1">
      <c r="B189" s="102"/>
      <c r="C189" s="135"/>
      <c r="D189" s="136" t="s">
        <v>149</v>
      </c>
      <c r="E189" s="137" t="s">
        <v>1</v>
      </c>
      <c r="F189" s="138" t="s">
        <v>412</v>
      </c>
      <c r="G189" s="135"/>
      <c r="H189" s="139">
        <v>12.74</v>
      </c>
      <c r="J189" s="135"/>
      <c r="K189" s="135"/>
      <c r="L189" s="102"/>
      <c r="M189" s="104"/>
      <c r="N189" s="105"/>
      <c r="O189" s="105"/>
      <c r="P189" s="105"/>
      <c r="Q189" s="105"/>
      <c r="R189" s="105"/>
      <c r="S189" s="105"/>
      <c r="T189" s="106"/>
      <c r="AT189" s="103" t="s">
        <v>149</v>
      </c>
      <c r="AU189" s="103" t="s">
        <v>80</v>
      </c>
      <c r="AV189" s="101" t="s">
        <v>80</v>
      </c>
      <c r="AW189" s="101" t="s">
        <v>27</v>
      </c>
      <c r="AX189" s="101" t="s">
        <v>70</v>
      </c>
      <c r="AY189" s="103" t="s">
        <v>129</v>
      </c>
    </row>
    <row r="190" spans="1:65" s="101" customFormat="1">
      <c r="B190" s="102"/>
      <c r="C190" s="135"/>
      <c r="D190" s="136" t="s">
        <v>149</v>
      </c>
      <c r="E190" s="137" t="s">
        <v>1</v>
      </c>
      <c r="F190" s="138" t="s">
        <v>413</v>
      </c>
      <c r="G190" s="135"/>
      <c r="H190" s="139">
        <v>48.72</v>
      </c>
      <c r="J190" s="135"/>
      <c r="K190" s="135"/>
      <c r="L190" s="102"/>
      <c r="M190" s="104"/>
      <c r="N190" s="105"/>
      <c r="O190" s="105"/>
      <c r="P190" s="105"/>
      <c r="Q190" s="105"/>
      <c r="R190" s="105"/>
      <c r="S190" s="105"/>
      <c r="T190" s="106"/>
      <c r="AT190" s="103" t="s">
        <v>149</v>
      </c>
      <c r="AU190" s="103" t="s">
        <v>80</v>
      </c>
      <c r="AV190" s="101" t="s">
        <v>80</v>
      </c>
      <c r="AW190" s="101" t="s">
        <v>27</v>
      </c>
      <c r="AX190" s="101" t="s">
        <v>70</v>
      </c>
      <c r="AY190" s="103" t="s">
        <v>129</v>
      </c>
    </row>
    <row r="191" spans="1:65" s="101" customFormat="1">
      <c r="B191" s="102"/>
      <c r="C191" s="135"/>
      <c r="D191" s="136" t="s">
        <v>149</v>
      </c>
      <c r="E191" s="137" t="s">
        <v>1</v>
      </c>
      <c r="F191" s="138" t="s">
        <v>414</v>
      </c>
      <c r="G191" s="135"/>
      <c r="H191" s="139">
        <v>13.3</v>
      </c>
      <c r="J191" s="135"/>
      <c r="K191" s="135"/>
      <c r="L191" s="102"/>
      <c r="M191" s="104"/>
      <c r="N191" s="105"/>
      <c r="O191" s="105"/>
      <c r="P191" s="105"/>
      <c r="Q191" s="105"/>
      <c r="R191" s="105"/>
      <c r="S191" s="105"/>
      <c r="T191" s="106"/>
      <c r="AT191" s="103" t="s">
        <v>149</v>
      </c>
      <c r="AU191" s="103" t="s">
        <v>80</v>
      </c>
      <c r="AV191" s="101" t="s">
        <v>80</v>
      </c>
      <c r="AW191" s="101" t="s">
        <v>27</v>
      </c>
      <c r="AX191" s="101" t="s">
        <v>70</v>
      </c>
      <c r="AY191" s="103" t="s">
        <v>129</v>
      </c>
    </row>
    <row r="192" spans="1:65" s="101" customFormat="1">
      <c r="B192" s="102"/>
      <c r="C192" s="135"/>
      <c r="D192" s="136" t="s">
        <v>149</v>
      </c>
      <c r="E192" s="137" t="s">
        <v>1</v>
      </c>
      <c r="F192" s="138" t="s">
        <v>415</v>
      </c>
      <c r="G192" s="135"/>
      <c r="H192" s="139">
        <v>50.96</v>
      </c>
      <c r="J192" s="135"/>
      <c r="K192" s="135"/>
      <c r="L192" s="102"/>
      <c r="M192" s="104"/>
      <c r="N192" s="105"/>
      <c r="O192" s="105"/>
      <c r="P192" s="105"/>
      <c r="Q192" s="105"/>
      <c r="R192" s="105"/>
      <c r="S192" s="105"/>
      <c r="T192" s="106"/>
      <c r="AT192" s="103" t="s">
        <v>149</v>
      </c>
      <c r="AU192" s="103" t="s">
        <v>80</v>
      </c>
      <c r="AV192" s="101" t="s">
        <v>80</v>
      </c>
      <c r="AW192" s="101" t="s">
        <v>27</v>
      </c>
      <c r="AX192" s="101" t="s">
        <v>70</v>
      </c>
      <c r="AY192" s="103" t="s">
        <v>129</v>
      </c>
    </row>
    <row r="193" spans="1:65" s="113" customFormat="1">
      <c r="B193" s="114"/>
      <c r="C193" s="143"/>
      <c r="D193" s="136" t="s">
        <v>149</v>
      </c>
      <c r="E193" s="144" t="s">
        <v>1</v>
      </c>
      <c r="F193" s="145" t="s">
        <v>160</v>
      </c>
      <c r="G193" s="143"/>
      <c r="H193" s="146">
        <v>125.72</v>
      </c>
      <c r="J193" s="143"/>
      <c r="K193" s="143"/>
      <c r="L193" s="114"/>
      <c r="M193" s="116"/>
      <c r="N193" s="117"/>
      <c r="O193" s="117"/>
      <c r="P193" s="117"/>
      <c r="Q193" s="117"/>
      <c r="R193" s="117"/>
      <c r="S193" s="117"/>
      <c r="T193" s="118"/>
      <c r="AT193" s="115" t="s">
        <v>149</v>
      </c>
      <c r="AU193" s="115" t="s">
        <v>80</v>
      </c>
      <c r="AV193" s="113" t="s">
        <v>135</v>
      </c>
      <c r="AW193" s="113" t="s">
        <v>27</v>
      </c>
      <c r="AX193" s="113" t="s">
        <v>78</v>
      </c>
      <c r="AY193" s="115" t="s">
        <v>129</v>
      </c>
    </row>
    <row r="194" spans="1:65" s="20" customFormat="1" ht="21.75" customHeight="1">
      <c r="A194" s="18"/>
      <c r="B194" s="2"/>
      <c r="C194" s="147" t="s">
        <v>245</v>
      </c>
      <c r="D194" s="147" t="s">
        <v>220</v>
      </c>
      <c r="E194" s="148" t="s">
        <v>416</v>
      </c>
      <c r="F194" s="149" t="s">
        <v>417</v>
      </c>
      <c r="G194" s="150" t="s">
        <v>134</v>
      </c>
      <c r="H194" s="151">
        <v>150.864</v>
      </c>
      <c r="I194" s="4">
        <v>0</v>
      </c>
      <c r="J194" s="158">
        <f>ROUND(I194*H194,2)</f>
        <v>0</v>
      </c>
      <c r="K194" s="149" t="s">
        <v>1</v>
      </c>
      <c r="L194" s="119"/>
      <c r="M194" s="120" t="s">
        <v>1</v>
      </c>
      <c r="N194" s="121" t="s">
        <v>35</v>
      </c>
      <c r="O194" s="97">
        <v>0</v>
      </c>
      <c r="P194" s="97">
        <f>O194*H194</f>
        <v>0</v>
      </c>
      <c r="Q194" s="97">
        <v>5.0000000000000001E-4</v>
      </c>
      <c r="R194" s="97">
        <f>Q194*H194</f>
        <v>7.5431999999999999E-2</v>
      </c>
      <c r="S194" s="97">
        <v>0</v>
      </c>
      <c r="T194" s="98">
        <f>S194*H194</f>
        <v>0</v>
      </c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R194" s="99" t="s">
        <v>174</v>
      </c>
      <c r="AT194" s="99" t="s">
        <v>220</v>
      </c>
      <c r="AU194" s="99" t="s">
        <v>80</v>
      </c>
      <c r="AY194" s="8" t="s">
        <v>129</v>
      </c>
      <c r="BE194" s="100">
        <f>IF(N194="základní",J194,0)</f>
        <v>0</v>
      </c>
      <c r="BF194" s="100">
        <f>IF(N194="snížená",J194,0)</f>
        <v>0</v>
      </c>
      <c r="BG194" s="100">
        <f>IF(N194="zákl. přenesená",J194,0)</f>
        <v>0</v>
      </c>
      <c r="BH194" s="100">
        <f>IF(N194="sníž. přenesená",J194,0)</f>
        <v>0</v>
      </c>
      <c r="BI194" s="100">
        <f>IF(N194="nulová",J194,0)</f>
        <v>0</v>
      </c>
      <c r="BJ194" s="8" t="s">
        <v>78</v>
      </c>
      <c r="BK194" s="100">
        <f>ROUND(I194*H194,2)</f>
        <v>0</v>
      </c>
      <c r="BL194" s="8" t="s">
        <v>135</v>
      </c>
      <c r="BM194" s="99" t="s">
        <v>418</v>
      </c>
    </row>
    <row r="195" spans="1:65" s="101" customFormat="1">
      <c r="B195" s="102"/>
      <c r="C195" s="135"/>
      <c r="D195" s="136" t="s">
        <v>149</v>
      </c>
      <c r="E195" s="135"/>
      <c r="F195" s="138" t="s">
        <v>419</v>
      </c>
      <c r="G195" s="135"/>
      <c r="H195" s="139">
        <v>150.864</v>
      </c>
      <c r="J195" s="135"/>
      <c r="K195" s="135"/>
      <c r="L195" s="102"/>
      <c r="M195" s="104"/>
      <c r="N195" s="105"/>
      <c r="O195" s="105"/>
      <c r="P195" s="105"/>
      <c r="Q195" s="105"/>
      <c r="R195" s="105"/>
      <c r="S195" s="105"/>
      <c r="T195" s="106"/>
      <c r="AT195" s="103" t="s">
        <v>149</v>
      </c>
      <c r="AU195" s="103" t="s">
        <v>80</v>
      </c>
      <c r="AV195" s="101" t="s">
        <v>80</v>
      </c>
      <c r="AW195" s="101" t="s">
        <v>3</v>
      </c>
      <c r="AX195" s="101" t="s">
        <v>78</v>
      </c>
      <c r="AY195" s="103" t="s">
        <v>129</v>
      </c>
    </row>
    <row r="196" spans="1:65" s="86" customFormat="1" ht="22.9" customHeight="1">
      <c r="B196" s="87"/>
      <c r="C196" s="126"/>
      <c r="D196" s="127" t="s">
        <v>69</v>
      </c>
      <c r="E196" s="129" t="s">
        <v>142</v>
      </c>
      <c r="F196" s="129" t="s">
        <v>420</v>
      </c>
      <c r="G196" s="126"/>
      <c r="H196" s="126"/>
      <c r="J196" s="156">
        <f>BK196</f>
        <v>0</v>
      </c>
      <c r="K196" s="126"/>
      <c r="L196" s="87"/>
      <c r="M196" s="89"/>
      <c r="N196" s="90"/>
      <c r="O196" s="90"/>
      <c r="P196" s="91">
        <f>P197</f>
        <v>0.68</v>
      </c>
      <c r="Q196" s="90"/>
      <c r="R196" s="91">
        <f>R197</f>
        <v>0</v>
      </c>
      <c r="S196" s="90"/>
      <c r="T196" s="92">
        <f>T197</f>
        <v>0</v>
      </c>
      <c r="AR196" s="88" t="s">
        <v>78</v>
      </c>
      <c r="AT196" s="93" t="s">
        <v>69</v>
      </c>
      <c r="AU196" s="93" t="s">
        <v>78</v>
      </c>
      <c r="AY196" s="88" t="s">
        <v>129</v>
      </c>
      <c r="BK196" s="94">
        <f>BK197</f>
        <v>0</v>
      </c>
    </row>
    <row r="197" spans="1:65" s="20" customFormat="1" ht="16.5" customHeight="1">
      <c r="A197" s="18"/>
      <c r="B197" s="2"/>
      <c r="C197" s="130" t="s">
        <v>246</v>
      </c>
      <c r="D197" s="130" t="s">
        <v>131</v>
      </c>
      <c r="E197" s="131" t="s">
        <v>421</v>
      </c>
      <c r="F197" s="132" t="s">
        <v>422</v>
      </c>
      <c r="G197" s="133" t="s">
        <v>139</v>
      </c>
      <c r="H197" s="134">
        <v>8</v>
      </c>
      <c r="I197" s="3">
        <v>0</v>
      </c>
      <c r="J197" s="157">
        <f>ROUND(I197*H197,2)</f>
        <v>0</v>
      </c>
      <c r="K197" s="132" t="s">
        <v>140</v>
      </c>
      <c r="L197" s="2"/>
      <c r="M197" s="95" t="s">
        <v>1</v>
      </c>
      <c r="N197" s="96" t="s">
        <v>35</v>
      </c>
      <c r="O197" s="97">
        <v>8.5000000000000006E-2</v>
      </c>
      <c r="P197" s="97">
        <f>O197*H197</f>
        <v>0.68</v>
      </c>
      <c r="Q197" s="97">
        <v>0</v>
      </c>
      <c r="R197" s="97">
        <f>Q197*H197</f>
        <v>0</v>
      </c>
      <c r="S197" s="97">
        <v>0</v>
      </c>
      <c r="T197" s="98">
        <f>S197*H197</f>
        <v>0</v>
      </c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R197" s="99" t="s">
        <v>135</v>
      </c>
      <c r="AT197" s="99" t="s">
        <v>131</v>
      </c>
      <c r="AU197" s="99" t="s">
        <v>80</v>
      </c>
      <c r="AY197" s="8" t="s">
        <v>129</v>
      </c>
      <c r="BE197" s="100">
        <f>IF(N197="základní",J197,0)</f>
        <v>0</v>
      </c>
      <c r="BF197" s="100">
        <f>IF(N197="snížená",J197,0)</f>
        <v>0</v>
      </c>
      <c r="BG197" s="100">
        <f>IF(N197="zákl. přenesená",J197,0)</f>
        <v>0</v>
      </c>
      <c r="BH197" s="100">
        <f>IF(N197="sníž. přenesená",J197,0)</f>
        <v>0</v>
      </c>
      <c r="BI197" s="100">
        <f>IF(N197="nulová",J197,0)</f>
        <v>0</v>
      </c>
      <c r="BJ197" s="8" t="s">
        <v>78</v>
      </c>
      <c r="BK197" s="100">
        <f>ROUND(I197*H197,2)</f>
        <v>0</v>
      </c>
      <c r="BL197" s="8" t="s">
        <v>135</v>
      </c>
      <c r="BM197" s="99" t="s">
        <v>423</v>
      </c>
    </row>
    <row r="198" spans="1:65" s="86" customFormat="1" ht="22.9" customHeight="1">
      <c r="B198" s="87"/>
      <c r="C198" s="126"/>
      <c r="D198" s="127" t="s">
        <v>69</v>
      </c>
      <c r="E198" s="129" t="s">
        <v>135</v>
      </c>
      <c r="F198" s="129" t="s">
        <v>424</v>
      </c>
      <c r="G198" s="126"/>
      <c r="H198" s="126"/>
      <c r="J198" s="156">
        <f>BK198</f>
        <v>0</v>
      </c>
      <c r="K198" s="126"/>
      <c r="L198" s="87"/>
      <c r="M198" s="89"/>
      <c r="N198" s="90"/>
      <c r="O198" s="90"/>
      <c r="P198" s="91">
        <f>SUM(P199:P205)</f>
        <v>7.2715500000000004</v>
      </c>
      <c r="Q198" s="90"/>
      <c r="R198" s="91">
        <f>SUM(R199:R205)</f>
        <v>0</v>
      </c>
      <c r="S198" s="90"/>
      <c r="T198" s="92">
        <f>SUM(T199:T205)</f>
        <v>0</v>
      </c>
      <c r="AR198" s="88" t="s">
        <v>78</v>
      </c>
      <c r="AT198" s="93" t="s">
        <v>69</v>
      </c>
      <c r="AU198" s="93" t="s">
        <v>78</v>
      </c>
      <c r="AY198" s="88" t="s">
        <v>129</v>
      </c>
      <c r="BK198" s="94">
        <f>SUM(BK199:BK205)</f>
        <v>0</v>
      </c>
    </row>
    <row r="199" spans="1:65" s="20" customFormat="1" ht="21.75" customHeight="1">
      <c r="A199" s="18"/>
      <c r="B199" s="2"/>
      <c r="C199" s="130" t="s">
        <v>250</v>
      </c>
      <c r="D199" s="130" t="s">
        <v>131</v>
      </c>
      <c r="E199" s="131" t="s">
        <v>425</v>
      </c>
      <c r="F199" s="132" t="s">
        <v>426</v>
      </c>
      <c r="G199" s="133" t="s">
        <v>155</v>
      </c>
      <c r="H199" s="134">
        <v>4.29</v>
      </c>
      <c r="I199" s="3">
        <v>0</v>
      </c>
      <c r="J199" s="157">
        <f>ROUND(I199*H199,2)</f>
        <v>0</v>
      </c>
      <c r="K199" s="132" t="s">
        <v>140</v>
      </c>
      <c r="L199" s="2"/>
      <c r="M199" s="95" t="s">
        <v>1</v>
      </c>
      <c r="N199" s="96" t="s">
        <v>35</v>
      </c>
      <c r="O199" s="97">
        <v>1.6950000000000001</v>
      </c>
      <c r="P199" s="97">
        <f>O199*H199</f>
        <v>7.2715500000000004</v>
      </c>
      <c r="Q199" s="97">
        <v>0</v>
      </c>
      <c r="R199" s="97">
        <f>Q199*H199</f>
        <v>0</v>
      </c>
      <c r="S199" s="97">
        <v>0</v>
      </c>
      <c r="T199" s="98">
        <f>S199*H199</f>
        <v>0</v>
      </c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R199" s="99" t="s">
        <v>135</v>
      </c>
      <c r="AT199" s="99" t="s">
        <v>131</v>
      </c>
      <c r="AU199" s="99" t="s">
        <v>80</v>
      </c>
      <c r="AY199" s="8" t="s">
        <v>129</v>
      </c>
      <c r="BE199" s="100">
        <f>IF(N199="základní",J199,0)</f>
        <v>0</v>
      </c>
      <c r="BF199" s="100">
        <f>IF(N199="snížená",J199,0)</f>
        <v>0</v>
      </c>
      <c r="BG199" s="100">
        <f>IF(N199="zákl. přenesená",J199,0)</f>
        <v>0</v>
      </c>
      <c r="BH199" s="100">
        <f>IF(N199="sníž. přenesená",J199,0)</f>
        <v>0</v>
      </c>
      <c r="BI199" s="100">
        <f>IF(N199="nulová",J199,0)</f>
        <v>0</v>
      </c>
      <c r="BJ199" s="8" t="s">
        <v>78</v>
      </c>
      <c r="BK199" s="100">
        <f>ROUND(I199*H199,2)</f>
        <v>0</v>
      </c>
      <c r="BL199" s="8" t="s">
        <v>135</v>
      </c>
      <c r="BM199" s="99" t="s">
        <v>427</v>
      </c>
    </row>
    <row r="200" spans="1:65" s="107" customFormat="1">
      <c r="B200" s="108"/>
      <c r="C200" s="140"/>
      <c r="D200" s="136" t="s">
        <v>149</v>
      </c>
      <c r="E200" s="141" t="s">
        <v>1</v>
      </c>
      <c r="F200" s="142" t="s">
        <v>428</v>
      </c>
      <c r="G200" s="140"/>
      <c r="H200" s="141" t="s">
        <v>1</v>
      </c>
      <c r="J200" s="140"/>
      <c r="K200" s="140"/>
      <c r="L200" s="108"/>
      <c r="M200" s="110"/>
      <c r="N200" s="111"/>
      <c r="O200" s="111"/>
      <c r="P200" s="111"/>
      <c r="Q200" s="111"/>
      <c r="R200" s="111"/>
      <c r="S200" s="111"/>
      <c r="T200" s="112"/>
      <c r="AT200" s="109" t="s">
        <v>149</v>
      </c>
      <c r="AU200" s="109" t="s">
        <v>80</v>
      </c>
      <c r="AV200" s="107" t="s">
        <v>78</v>
      </c>
      <c r="AW200" s="107" t="s">
        <v>27</v>
      </c>
      <c r="AX200" s="107" t="s">
        <v>70</v>
      </c>
      <c r="AY200" s="109" t="s">
        <v>129</v>
      </c>
    </row>
    <row r="201" spans="1:65" s="101" customFormat="1">
      <c r="B201" s="102"/>
      <c r="C201" s="135"/>
      <c r="D201" s="136" t="s">
        <v>149</v>
      </c>
      <c r="E201" s="137" t="s">
        <v>1</v>
      </c>
      <c r="F201" s="138" t="s">
        <v>429</v>
      </c>
      <c r="G201" s="135"/>
      <c r="H201" s="139">
        <v>0.8</v>
      </c>
      <c r="J201" s="135"/>
      <c r="K201" s="135"/>
      <c r="L201" s="102"/>
      <c r="M201" s="104"/>
      <c r="N201" s="105"/>
      <c r="O201" s="105"/>
      <c r="P201" s="105"/>
      <c r="Q201" s="105"/>
      <c r="R201" s="105"/>
      <c r="S201" s="105"/>
      <c r="T201" s="106"/>
      <c r="AT201" s="103" t="s">
        <v>149</v>
      </c>
      <c r="AU201" s="103" t="s">
        <v>80</v>
      </c>
      <c r="AV201" s="101" t="s">
        <v>80</v>
      </c>
      <c r="AW201" s="101" t="s">
        <v>27</v>
      </c>
      <c r="AX201" s="101" t="s">
        <v>70</v>
      </c>
      <c r="AY201" s="103" t="s">
        <v>129</v>
      </c>
    </row>
    <row r="202" spans="1:65" s="107" customFormat="1">
      <c r="B202" s="108"/>
      <c r="C202" s="140"/>
      <c r="D202" s="136" t="s">
        <v>149</v>
      </c>
      <c r="E202" s="141" t="s">
        <v>1</v>
      </c>
      <c r="F202" s="142" t="s">
        <v>430</v>
      </c>
      <c r="G202" s="140"/>
      <c r="H202" s="141" t="s">
        <v>1</v>
      </c>
      <c r="J202" s="140"/>
      <c r="K202" s="140"/>
      <c r="L202" s="108"/>
      <c r="M202" s="110"/>
      <c r="N202" s="111"/>
      <c r="O202" s="111"/>
      <c r="P202" s="111"/>
      <c r="Q202" s="111"/>
      <c r="R202" s="111"/>
      <c r="S202" s="111"/>
      <c r="T202" s="112"/>
      <c r="AT202" s="109" t="s">
        <v>149</v>
      </c>
      <c r="AU202" s="109" t="s">
        <v>80</v>
      </c>
      <c r="AV202" s="107" t="s">
        <v>78</v>
      </c>
      <c r="AW202" s="107" t="s">
        <v>27</v>
      </c>
      <c r="AX202" s="107" t="s">
        <v>70</v>
      </c>
      <c r="AY202" s="109" t="s">
        <v>129</v>
      </c>
    </row>
    <row r="203" spans="1:65" s="101" customFormat="1">
      <c r="B203" s="102"/>
      <c r="C203" s="135"/>
      <c r="D203" s="136" t="s">
        <v>149</v>
      </c>
      <c r="E203" s="137" t="s">
        <v>1</v>
      </c>
      <c r="F203" s="138" t="s">
        <v>431</v>
      </c>
      <c r="G203" s="135"/>
      <c r="H203" s="139">
        <v>1.7</v>
      </c>
      <c r="J203" s="135"/>
      <c r="K203" s="135"/>
      <c r="L203" s="102"/>
      <c r="M203" s="104"/>
      <c r="N203" s="105"/>
      <c r="O203" s="105"/>
      <c r="P203" s="105"/>
      <c r="Q203" s="105"/>
      <c r="R203" s="105"/>
      <c r="S203" s="105"/>
      <c r="T203" s="106"/>
      <c r="AT203" s="103" t="s">
        <v>149</v>
      </c>
      <c r="AU203" s="103" t="s">
        <v>80</v>
      </c>
      <c r="AV203" s="101" t="s">
        <v>80</v>
      </c>
      <c r="AW203" s="101" t="s">
        <v>27</v>
      </c>
      <c r="AX203" s="101" t="s">
        <v>70</v>
      </c>
      <c r="AY203" s="103" t="s">
        <v>129</v>
      </c>
    </row>
    <row r="204" spans="1:65" s="101" customFormat="1">
      <c r="B204" s="102"/>
      <c r="C204" s="135"/>
      <c r="D204" s="136" t="s">
        <v>149</v>
      </c>
      <c r="E204" s="137" t="s">
        <v>1</v>
      </c>
      <c r="F204" s="138" t="s">
        <v>432</v>
      </c>
      <c r="G204" s="135"/>
      <c r="H204" s="139">
        <v>1.79</v>
      </c>
      <c r="J204" s="135"/>
      <c r="K204" s="135"/>
      <c r="L204" s="102"/>
      <c r="M204" s="104"/>
      <c r="N204" s="105"/>
      <c r="O204" s="105"/>
      <c r="P204" s="105"/>
      <c r="Q204" s="105"/>
      <c r="R204" s="105"/>
      <c r="S204" s="105"/>
      <c r="T204" s="106"/>
      <c r="AT204" s="103" t="s">
        <v>149</v>
      </c>
      <c r="AU204" s="103" t="s">
        <v>80</v>
      </c>
      <c r="AV204" s="101" t="s">
        <v>80</v>
      </c>
      <c r="AW204" s="101" t="s">
        <v>27</v>
      </c>
      <c r="AX204" s="101" t="s">
        <v>70</v>
      </c>
      <c r="AY204" s="103" t="s">
        <v>129</v>
      </c>
    </row>
    <row r="205" spans="1:65" s="113" customFormat="1">
      <c r="B205" s="114"/>
      <c r="C205" s="143"/>
      <c r="D205" s="136" t="s">
        <v>149</v>
      </c>
      <c r="E205" s="144" t="s">
        <v>340</v>
      </c>
      <c r="F205" s="145" t="s">
        <v>160</v>
      </c>
      <c r="G205" s="143"/>
      <c r="H205" s="146">
        <v>4.29</v>
      </c>
      <c r="J205" s="143"/>
      <c r="K205" s="143"/>
      <c r="L205" s="114"/>
      <c r="M205" s="116"/>
      <c r="N205" s="117"/>
      <c r="O205" s="117"/>
      <c r="P205" s="117"/>
      <c r="Q205" s="117"/>
      <c r="R205" s="117"/>
      <c r="S205" s="117"/>
      <c r="T205" s="118"/>
      <c r="AT205" s="115" t="s">
        <v>149</v>
      </c>
      <c r="AU205" s="115" t="s">
        <v>80</v>
      </c>
      <c r="AV205" s="113" t="s">
        <v>135</v>
      </c>
      <c r="AW205" s="113" t="s">
        <v>27</v>
      </c>
      <c r="AX205" s="113" t="s">
        <v>78</v>
      </c>
      <c r="AY205" s="115" t="s">
        <v>129</v>
      </c>
    </row>
    <row r="206" spans="1:65" s="86" customFormat="1" ht="22.9" customHeight="1">
      <c r="B206" s="87"/>
      <c r="C206" s="126"/>
      <c r="D206" s="127" t="s">
        <v>69</v>
      </c>
      <c r="E206" s="129" t="s">
        <v>174</v>
      </c>
      <c r="F206" s="129" t="s">
        <v>260</v>
      </c>
      <c r="G206" s="126"/>
      <c r="H206" s="126"/>
      <c r="J206" s="156">
        <f>BK206</f>
        <v>0</v>
      </c>
      <c r="K206" s="126"/>
      <c r="L206" s="87"/>
      <c r="M206" s="89"/>
      <c r="N206" s="90"/>
      <c r="O206" s="90"/>
      <c r="P206" s="91">
        <f>SUM(P207:P219)</f>
        <v>17.574000000000002</v>
      </c>
      <c r="Q206" s="90"/>
      <c r="R206" s="91">
        <f>SUM(R207:R219)</f>
        <v>9.5391890000000004</v>
      </c>
      <c r="S206" s="90"/>
      <c r="T206" s="92">
        <f>SUM(T207:T219)</f>
        <v>0</v>
      </c>
      <c r="AR206" s="88" t="s">
        <v>78</v>
      </c>
      <c r="AT206" s="93" t="s">
        <v>69</v>
      </c>
      <c r="AU206" s="93" t="s">
        <v>78</v>
      </c>
      <c r="AY206" s="88" t="s">
        <v>129</v>
      </c>
      <c r="BK206" s="94">
        <f>SUM(BK207:BK219)</f>
        <v>0</v>
      </c>
    </row>
    <row r="207" spans="1:65" s="20" customFormat="1" ht="21.75" customHeight="1">
      <c r="A207" s="18"/>
      <c r="B207" s="2"/>
      <c r="C207" s="130" t="s">
        <v>251</v>
      </c>
      <c r="D207" s="130" t="s">
        <v>131</v>
      </c>
      <c r="E207" s="131" t="s">
        <v>433</v>
      </c>
      <c r="F207" s="132" t="s">
        <v>434</v>
      </c>
      <c r="G207" s="133" t="s">
        <v>139</v>
      </c>
      <c r="H207" s="134">
        <v>11</v>
      </c>
      <c r="I207" s="3">
        <v>0</v>
      </c>
      <c r="J207" s="157">
        <f>ROUND(I207*H207,2)</f>
        <v>0</v>
      </c>
      <c r="K207" s="132" t="s">
        <v>140</v>
      </c>
      <c r="L207" s="2"/>
      <c r="M207" s="95" t="s">
        <v>1</v>
      </c>
      <c r="N207" s="96" t="s">
        <v>35</v>
      </c>
      <c r="O207" s="97">
        <v>0.312</v>
      </c>
      <c r="P207" s="97">
        <f>O207*H207</f>
        <v>3.4319999999999999</v>
      </c>
      <c r="Q207" s="97">
        <v>1.0000000000000001E-5</v>
      </c>
      <c r="R207" s="97">
        <f>Q207*H207</f>
        <v>1.1E-4</v>
      </c>
      <c r="S207" s="97">
        <v>0</v>
      </c>
      <c r="T207" s="98">
        <f>S207*H207</f>
        <v>0</v>
      </c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R207" s="99" t="s">
        <v>135</v>
      </c>
      <c r="AT207" s="99" t="s">
        <v>131</v>
      </c>
      <c r="AU207" s="99" t="s">
        <v>80</v>
      </c>
      <c r="AY207" s="8" t="s">
        <v>129</v>
      </c>
      <c r="BE207" s="100">
        <f>IF(N207="základní",J207,0)</f>
        <v>0</v>
      </c>
      <c r="BF207" s="100">
        <f>IF(N207="snížená",J207,0)</f>
        <v>0</v>
      </c>
      <c r="BG207" s="100">
        <f>IF(N207="zákl. přenesená",J207,0)</f>
        <v>0</v>
      </c>
      <c r="BH207" s="100">
        <f>IF(N207="sníž. přenesená",J207,0)</f>
        <v>0</v>
      </c>
      <c r="BI207" s="100">
        <f>IF(N207="nulová",J207,0)</f>
        <v>0</v>
      </c>
      <c r="BJ207" s="8" t="s">
        <v>78</v>
      </c>
      <c r="BK207" s="100">
        <f>ROUND(I207*H207,2)</f>
        <v>0</v>
      </c>
      <c r="BL207" s="8" t="s">
        <v>135</v>
      </c>
      <c r="BM207" s="99" t="s">
        <v>435</v>
      </c>
    </row>
    <row r="208" spans="1:65" s="20" customFormat="1" ht="21.75" customHeight="1">
      <c r="A208" s="18"/>
      <c r="B208" s="2"/>
      <c r="C208" s="147" t="s">
        <v>252</v>
      </c>
      <c r="D208" s="147" t="s">
        <v>220</v>
      </c>
      <c r="E208" s="148" t="s">
        <v>436</v>
      </c>
      <c r="F208" s="149" t="s">
        <v>437</v>
      </c>
      <c r="G208" s="150" t="s">
        <v>139</v>
      </c>
      <c r="H208" s="151">
        <v>11.164999999999999</v>
      </c>
      <c r="I208" s="4">
        <v>0</v>
      </c>
      <c r="J208" s="158">
        <f>ROUND(I208*H208,2)</f>
        <v>0</v>
      </c>
      <c r="K208" s="149" t="s">
        <v>140</v>
      </c>
      <c r="L208" s="119"/>
      <c r="M208" s="120" t="s">
        <v>1</v>
      </c>
      <c r="N208" s="121" t="s">
        <v>35</v>
      </c>
      <c r="O208" s="97">
        <v>0</v>
      </c>
      <c r="P208" s="97">
        <f>O208*H208</f>
        <v>0</v>
      </c>
      <c r="Q208" s="97">
        <v>4.5999999999999999E-3</v>
      </c>
      <c r="R208" s="97">
        <f>Q208*H208</f>
        <v>5.1358999999999995E-2</v>
      </c>
      <c r="S208" s="97">
        <v>0</v>
      </c>
      <c r="T208" s="98">
        <f>S208*H208</f>
        <v>0</v>
      </c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R208" s="99" t="s">
        <v>174</v>
      </c>
      <c r="AT208" s="99" t="s">
        <v>220</v>
      </c>
      <c r="AU208" s="99" t="s">
        <v>80</v>
      </c>
      <c r="AY208" s="8" t="s">
        <v>129</v>
      </c>
      <c r="BE208" s="100">
        <f>IF(N208="základní",J208,0)</f>
        <v>0</v>
      </c>
      <c r="BF208" s="100">
        <f>IF(N208="snížená",J208,0)</f>
        <v>0</v>
      </c>
      <c r="BG208" s="100">
        <f>IF(N208="zákl. přenesená",J208,0)</f>
        <v>0</v>
      </c>
      <c r="BH208" s="100">
        <f>IF(N208="sníž. přenesená",J208,0)</f>
        <v>0</v>
      </c>
      <c r="BI208" s="100">
        <f>IF(N208="nulová",J208,0)</f>
        <v>0</v>
      </c>
      <c r="BJ208" s="8" t="s">
        <v>78</v>
      </c>
      <c r="BK208" s="100">
        <f>ROUND(I208*H208,2)</f>
        <v>0</v>
      </c>
      <c r="BL208" s="8" t="s">
        <v>135</v>
      </c>
      <c r="BM208" s="99" t="s">
        <v>438</v>
      </c>
    </row>
    <row r="209" spans="1:65" s="101" customFormat="1">
      <c r="B209" s="102"/>
      <c r="C209" s="135"/>
      <c r="D209" s="136" t="s">
        <v>149</v>
      </c>
      <c r="E209" s="135"/>
      <c r="F209" s="138" t="s">
        <v>439</v>
      </c>
      <c r="G209" s="135"/>
      <c r="H209" s="139">
        <v>11.164999999999999</v>
      </c>
      <c r="J209" s="135"/>
      <c r="K209" s="135"/>
      <c r="L209" s="102"/>
      <c r="M209" s="104"/>
      <c r="N209" s="105"/>
      <c r="O209" s="105"/>
      <c r="P209" s="105"/>
      <c r="Q209" s="105"/>
      <c r="R209" s="105"/>
      <c r="S209" s="105"/>
      <c r="T209" s="106"/>
      <c r="AT209" s="103" t="s">
        <v>149</v>
      </c>
      <c r="AU209" s="103" t="s">
        <v>80</v>
      </c>
      <c r="AV209" s="101" t="s">
        <v>80</v>
      </c>
      <c r="AW209" s="101" t="s">
        <v>3</v>
      </c>
      <c r="AX209" s="101" t="s">
        <v>78</v>
      </c>
      <c r="AY209" s="103" t="s">
        <v>129</v>
      </c>
    </row>
    <row r="210" spans="1:65" s="20" customFormat="1" ht="16.5" customHeight="1">
      <c r="A210" s="18"/>
      <c r="B210" s="2"/>
      <c r="C210" s="130" t="s">
        <v>253</v>
      </c>
      <c r="D210" s="130" t="s">
        <v>131</v>
      </c>
      <c r="E210" s="131" t="s">
        <v>440</v>
      </c>
      <c r="F210" s="132" t="s">
        <v>441</v>
      </c>
      <c r="G210" s="133" t="s">
        <v>264</v>
      </c>
      <c r="H210" s="134">
        <v>2</v>
      </c>
      <c r="I210" s="3">
        <v>0</v>
      </c>
      <c r="J210" s="157">
        <f t="shared" ref="J210:J215" si="0">ROUND(I210*H210,2)</f>
        <v>0</v>
      </c>
      <c r="K210" s="132" t="s">
        <v>1</v>
      </c>
      <c r="L210" s="2"/>
      <c r="M210" s="95" t="s">
        <v>1</v>
      </c>
      <c r="N210" s="96" t="s">
        <v>35</v>
      </c>
      <c r="O210" s="97">
        <v>0.51100000000000001</v>
      </c>
      <c r="P210" s="97">
        <f t="shared" ref="P210:P215" si="1">O210*H210</f>
        <v>1.022</v>
      </c>
      <c r="Q210" s="97">
        <v>5.9999999999999995E-4</v>
      </c>
      <c r="R210" s="97">
        <f t="shared" ref="R210:R215" si="2">Q210*H210</f>
        <v>1.1999999999999999E-3</v>
      </c>
      <c r="S210" s="97">
        <v>0</v>
      </c>
      <c r="T210" s="98">
        <f t="shared" ref="T210:T215" si="3">S210*H210</f>
        <v>0</v>
      </c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R210" s="99" t="s">
        <v>135</v>
      </c>
      <c r="AT210" s="99" t="s">
        <v>131</v>
      </c>
      <c r="AU210" s="99" t="s">
        <v>80</v>
      </c>
      <c r="AY210" s="8" t="s">
        <v>129</v>
      </c>
      <c r="BE210" s="100">
        <f t="shared" ref="BE210:BE215" si="4">IF(N210="základní",J210,0)</f>
        <v>0</v>
      </c>
      <c r="BF210" s="100">
        <f t="shared" ref="BF210:BF215" si="5">IF(N210="snížená",J210,0)</f>
        <v>0</v>
      </c>
      <c r="BG210" s="100">
        <f t="shared" ref="BG210:BG215" si="6">IF(N210="zákl. přenesená",J210,0)</f>
        <v>0</v>
      </c>
      <c r="BH210" s="100">
        <f t="shared" ref="BH210:BH215" si="7">IF(N210="sníž. přenesená",J210,0)</f>
        <v>0</v>
      </c>
      <c r="BI210" s="100">
        <f t="shared" ref="BI210:BI215" si="8">IF(N210="nulová",J210,0)</f>
        <v>0</v>
      </c>
      <c r="BJ210" s="8" t="s">
        <v>78</v>
      </c>
      <c r="BK210" s="100">
        <f t="shared" ref="BK210:BK215" si="9">ROUND(I210*H210,2)</f>
        <v>0</v>
      </c>
      <c r="BL210" s="8" t="s">
        <v>135</v>
      </c>
      <c r="BM210" s="99" t="s">
        <v>442</v>
      </c>
    </row>
    <row r="211" spans="1:65" s="20" customFormat="1" ht="16.5" customHeight="1">
      <c r="A211" s="18"/>
      <c r="B211" s="2"/>
      <c r="C211" s="147" t="s">
        <v>254</v>
      </c>
      <c r="D211" s="147" t="s">
        <v>220</v>
      </c>
      <c r="E211" s="148" t="s">
        <v>443</v>
      </c>
      <c r="F211" s="149" t="s">
        <v>444</v>
      </c>
      <c r="G211" s="150" t="s">
        <v>264</v>
      </c>
      <c r="H211" s="151">
        <v>2</v>
      </c>
      <c r="I211" s="4">
        <v>0</v>
      </c>
      <c r="J211" s="158">
        <f t="shared" si="0"/>
        <v>0</v>
      </c>
      <c r="K211" s="149" t="s">
        <v>1</v>
      </c>
      <c r="L211" s="119"/>
      <c r="M211" s="120" t="s">
        <v>1</v>
      </c>
      <c r="N211" s="121" t="s">
        <v>35</v>
      </c>
      <c r="O211" s="97">
        <v>0</v>
      </c>
      <c r="P211" s="97">
        <f t="shared" si="1"/>
        <v>0</v>
      </c>
      <c r="Q211" s="97">
        <v>7.4999999999999997E-3</v>
      </c>
      <c r="R211" s="97">
        <f t="shared" si="2"/>
        <v>1.4999999999999999E-2</v>
      </c>
      <c r="S211" s="97">
        <v>0</v>
      </c>
      <c r="T211" s="98">
        <f t="shared" si="3"/>
        <v>0</v>
      </c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R211" s="99" t="s">
        <v>174</v>
      </c>
      <c r="AT211" s="99" t="s">
        <v>220</v>
      </c>
      <c r="AU211" s="99" t="s">
        <v>80</v>
      </c>
      <c r="AY211" s="8" t="s">
        <v>129</v>
      </c>
      <c r="BE211" s="100">
        <f t="shared" si="4"/>
        <v>0</v>
      </c>
      <c r="BF211" s="100">
        <f t="shared" si="5"/>
        <v>0</v>
      </c>
      <c r="BG211" s="100">
        <f t="shared" si="6"/>
        <v>0</v>
      </c>
      <c r="BH211" s="100">
        <f t="shared" si="7"/>
        <v>0</v>
      </c>
      <c r="BI211" s="100">
        <f t="shared" si="8"/>
        <v>0</v>
      </c>
      <c r="BJ211" s="8" t="s">
        <v>78</v>
      </c>
      <c r="BK211" s="100">
        <f t="shared" si="9"/>
        <v>0</v>
      </c>
      <c r="BL211" s="8" t="s">
        <v>135</v>
      </c>
      <c r="BM211" s="99" t="s">
        <v>445</v>
      </c>
    </row>
    <row r="212" spans="1:65" s="20" customFormat="1" ht="16.5" customHeight="1">
      <c r="A212" s="18"/>
      <c r="B212" s="2"/>
      <c r="C212" s="130" t="s">
        <v>255</v>
      </c>
      <c r="D212" s="130" t="s">
        <v>131</v>
      </c>
      <c r="E212" s="131" t="s">
        <v>446</v>
      </c>
      <c r="F212" s="132" t="s">
        <v>447</v>
      </c>
      <c r="G212" s="133" t="s">
        <v>139</v>
      </c>
      <c r="H212" s="134">
        <v>8</v>
      </c>
      <c r="I212" s="3">
        <v>0</v>
      </c>
      <c r="J212" s="157">
        <f t="shared" si="0"/>
        <v>0</v>
      </c>
      <c r="K212" s="132" t="s">
        <v>140</v>
      </c>
      <c r="L212" s="2"/>
      <c r="M212" s="95" t="s">
        <v>1</v>
      </c>
      <c r="N212" s="96" t="s">
        <v>35</v>
      </c>
      <c r="O212" s="97">
        <v>5.5E-2</v>
      </c>
      <c r="P212" s="97">
        <f t="shared" si="1"/>
        <v>0.44</v>
      </c>
      <c r="Q212" s="97">
        <v>0</v>
      </c>
      <c r="R212" s="97">
        <f t="shared" si="2"/>
        <v>0</v>
      </c>
      <c r="S212" s="97">
        <v>0</v>
      </c>
      <c r="T212" s="98">
        <f t="shared" si="3"/>
        <v>0</v>
      </c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R212" s="99" t="s">
        <v>135</v>
      </c>
      <c r="AT212" s="99" t="s">
        <v>131</v>
      </c>
      <c r="AU212" s="99" t="s">
        <v>80</v>
      </c>
      <c r="AY212" s="8" t="s">
        <v>129</v>
      </c>
      <c r="BE212" s="100">
        <f t="shared" si="4"/>
        <v>0</v>
      </c>
      <c r="BF212" s="100">
        <f t="shared" si="5"/>
        <v>0</v>
      </c>
      <c r="BG212" s="100">
        <f t="shared" si="6"/>
        <v>0</v>
      </c>
      <c r="BH212" s="100">
        <f t="shared" si="7"/>
        <v>0</v>
      </c>
      <c r="BI212" s="100">
        <f t="shared" si="8"/>
        <v>0</v>
      </c>
      <c r="BJ212" s="8" t="s">
        <v>78</v>
      </c>
      <c r="BK212" s="100">
        <f t="shared" si="9"/>
        <v>0</v>
      </c>
      <c r="BL212" s="8" t="s">
        <v>135</v>
      </c>
      <c r="BM212" s="99" t="s">
        <v>448</v>
      </c>
    </row>
    <row r="213" spans="1:65" s="20" customFormat="1" ht="21.75" customHeight="1">
      <c r="A213" s="18"/>
      <c r="B213" s="2"/>
      <c r="C213" s="130" t="s">
        <v>256</v>
      </c>
      <c r="D213" s="130" t="s">
        <v>131</v>
      </c>
      <c r="E213" s="131" t="s">
        <v>449</v>
      </c>
      <c r="F213" s="132" t="s">
        <v>450</v>
      </c>
      <c r="G213" s="133" t="s">
        <v>451</v>
      </c>
      <c r="H213" s="134">
        <v>1</v>
      </c>
      <c r="I213" s="3">
        <v>0</v>
      </c>
      <c r="J213" s="157">
        <f t="shared" si="0"/>
        <v>0</v>
      </c>
      <c r="K213" s="132" t="s">
        <v>1</v>
      </c>
      <c r="L213" s="2"/>
      <c r="M213" s="95" t="s">
        <v>1</v>
      </c>
      <c r="N213" s="96" t="s">
        <v>35</v>
      </c>
      <c r="O213" s="97">
        <v>2.86</v>
      </c>
      <c r="P213" s="97">
        <f t="shared" si="1"/>
        <v>2.86</v>
      </c>
      <c r="Q213" s="97">
        <v>3.9738000000000002</v>
      </c>
      <c r="R213" s="97">
        <f t="shared" si="2"/>
        <v>3.9738000000000002</v>
      </c>
      <c r="S213" s="97">
        <v>0</v>
      </c>
      <c r="T213" s="98">
        <f t="shared" si="3"/>
        <v>0</v>
      </c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R213" s="99" t="s">
        <v>135</v>
      </c>
      <c r="AT213" s="99" t="s">
        <v>131</v>
      </c>
      <c r="AU213" s="99" t="s">
        <v>80</v>
      </c>
      <c r="AY213" s="8" t="s">
        <v>129</v>
      </c>
      <c r="BE213" s="100">
        <f t="shared" si="4"/>
        <v>0</v>
      </c>
      <c r="BF213" s="100">
        <f t="shared" si="5"/>
        <v>0</v>
      </c>
      <c r="BG213" s="100">
        <f t="shared" si="6"/>
        <v>0</v>
      </c>
      <c r="BH213" s="100">
        <f t="shared" si="7"/>
        <v>0</v>
      </c>
      <c r="BI213" s="100">
        <f t="shared" si="8"/>
        <v>0</v>
      </c>
      <c r="BJ213" s="8" t="s">
        <v>78</v>
      </c>
      <c r="BK213" s="100">
        <f t="shared" si="9"/>
        <v>0</v>
      </c>
      <c r="BL213" s="8" t="s">
        <v>135</v>
      </c>
      <c r="BM213" s="99" t="s">
        <v>452</v>
      </c>
    </row>
    <row r="214" spans="1:65" s="20" customFormat="1" ht="21.75" customHeight="1">
      <c r="A214" s="18"/>
      <c r="B214" s="2"/>
      <c r="C214" s="130" t="s">
        <v>257</v>
      </c>
      <c r="D214" s="130" t="s">
        <v>131</v>
      </c>
      <c r="E214" s="131" t="s">
        <v>453</v>
      </c>
      <c r="F214" s="132" t="s">
        <v>454</v>
      </c>
      <c r="G214" s="133" t="s">
        <v>451</v>
      </c>
      <c r="H214" s="134">
        <v>1</v>
      </c>
      <c r="I214" s="3">
        <v>0</v>
      </c>
      <c r="J214" s="157">
        <f t="shared" si="0"/>
        <v>0</v>
      </c>
      <c r="K214" s="132" t="s">
        <v>1</v>
      </c>
      <c r="L214" s="2"/>
      <c r="M214" s="95" t="s">
        <v>1</v>
      </c>
      <c r="N214" s="96" t="s">
        <v>35</v>
      </c>
      <c r="O214" s="97">
        <v>2.86</v>
      </c>
      <c r="P214" s="97">
        <f t="shared" si="1"/>
        <v>2.86</v>
      </c>
      <c r="Q214" s="97">
        <v>3.9738000000000002</v>
      </c>
      <c r="R214" s="97">
        <f t="shared" si="2"/>
        <v>3.9738000000000002</v>
      </c>
      <c r="S214" s="97">
        <v>0</v>
      </c>
      <c r="T214" s="98">
        <f t="shared" si="3"/>
        <v>0</v>
      </c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R214" s="99" t="s">
        <v>135</v>
      </c>
      <c r="AT214" s="99" t="s">
        <v>131</v>
      </c>
      <c r="AU214" s="99" t="s">
        <v>80</v>
      </c>
      <c r="AY214" s="8" t="s">
        <v>129</v>
      </c>
      <c r="BE214" s="100">
        <f t="shared" si="4"/>
        <v>0</v>
      </c>
      <c r="BF214" s="100">
        <f t="shared" si="5"/>
        <v>0</v>
      </c>
      <c r="BG214" s="100">
        <f t="shared" si="6"/>
        <v>0</v>
      </c>
      <c r="BH214" s="100">
        <f t="shared" si="7"/>
        <v>0</v>
      </c>
      <c r="BI214" s="100">
        <f t="shared" si="8"/>
        <v>0</v>
      </c>
      <c r="BJ214" s="8" t="s">
        <v>78</v>
      </c>
      <c r="BK214" s="100">
        <f t="shared" si="9"/>
        <v>0</v>
      </c>
      <c r="BL214" s="8" t="s">
        <v>135</v>
      </c>
      <c r="BM214" s="99" t="s">
        <v>455</v>
      </c>
    </row>
    <row r="215" spans="1:65" s="20" customFormat="1" ht="21.75" customHeight="1">
      <c r="A215" s="18"/>
      <c r="B215" s="2"/>
      <c r="C215" s="130" t="s">
        <v>258</v>
      </c>
      <c r="D215" s="130" t="s">
        <v>131</v>
      </c>
      <c r="E215" s="131" t="s">
        <v>456</v>
      </c>
      <c r="F215" s="132" t="s">
        <v>457</v>
      </c>
      <c r="G215" s="133" t="s">
        <v>264</v>
      </c>
      <c r="H215" s="134">
        <v>4</v>
      </c>
      <c r="I215" s="3">
        <v>0</v>
      </c>
      <c r="J215" s="157">
        <f t="shared" si="0"/>
        <v>0</v>
      </c>
      <c r="K215" s="132" t="s">
        <v>140</v>
      </c>
      <c r="L215" s="2"/>
      <c r="M215" s="95" t="s">
        <v>1</v>
      </c>
      <c r="N215" s="96" t="s">
        <v>35</v>
      </c>
      <c r="O215" s="97">
        <v>1.694</v>
      </c>
      <c r="P215" s="97">
        <f t="shared" si="1"/>
        <v>6.7759999999999998</v>
      </c>
      <c r="Q215" s="97">
        <v>0.21734000000000001</v>
      </c>
      <c r="R215" s="97">
        <f t="shared" si="2"/>
        <v>0.86936000000000002</v>
      </c>
      <c r="S215" s="97">
        <v>0</v>
      </c>
      <c r="T215" s="98">
        <f t="shared" si="3"/>
        <v>0</v>
      </c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R215" s="99" t="s">
        <v>135</v>
      </c>
      <c r="AT215" s="99" t="s">
        <v>131</v>
      </c>
      <c r="AU215" s="99" t="s">
        <v>80</v>
      </c>
      <c r="AY215" s="8" t="s">
        <v>129</v>
      </c>
      <c r="BE215" s="100">
        <f t="shared" si="4"/>
        <v>0</v>
      </c>
      <c r="BF215" s="100">
        <f t="shared" si="5"/>
        <v>0</v>
      </c>
      <c r="BG215" s="100">
        <f t="shared" si="6"/>
        <v>0</v>
      </c>
      <c r="BH215" s="100">
        <f t="shared" si="7"/>
        <v>0</v>
      </c>
      <c r="BI215" s="100">
        <f t="shared" si="8"/>
        <v>0</v>
      </c>
      <c r="BJ215" s="8" t="s">
        <v>78</v>
      </c>
      <c r="BK215" s="100">
        <f t="shared" si="9"/>
        <v>0</v>
      </c>
      <c r="BL215" s="8" t="s">
        <v>135</v>
      </c>
      <c r="BM215" s="99" t="s">
        <v>458</v>
      </c>
    </row>
    <row r="216" spans="1:65" s="101" customFormat="1">
      <c r="B216" s="102"/>
      <c r="C216" s="135"/>
      <c r="D216" s="136" t="s">
        <v>149</v>
      </c>
      <c r="E216" s="137" t="s">
        <v>1</v>
      </c>
      <c r="F216" s="138" t="s">
        <v>459</v>
      </c>
      <c r="G216" s="135"/>
      <c r="H216" s="139">
        <v>4</v>
      </c>
      <c r="J216" s="135"/>
      <c r="K216" s="135"/>
      <c r="L216" s="102"/>
      <c r="M216" s="104"/>
      <c r="N216" s="105"/>
      <c r="O216" s="105"/>
      <c r="P216" s="105"/>
      <c r="Q216" s="105"/>
      <c r="R216" s="105"/>
      <c r="S216" s="105"/>
      <c r="T216" s="106"/>
      <c r="AT216" s="103" t="s">
        <v>149</v>
      </c>
      <c r="AU216" s="103" t="s">
        <v>80</v>
      </c>
      <c r="AV216" s="101" t="s">
        <v>80</v>
      </c>
      <c r="AW216" s="101" t="s">
        <v>27</v>
      </c>
      <c r="AX216" s="101" t="s">
        <v>78</v>
      </c>
      <c r="AY216" s="103" t="s">
        <v>129</v>
      </c>
    </row>
    <row r="217" spans="1:65" s="20" customFormat="1" ht="21.75" customHeight="1">
      <c r="A217" s="18"/>
      <c r="B217" s="2"/>
      <c r="C217" s="147" t="s">
        <v>259</v>
      </c>
      <c r="D217" s="147" t="s">
        <v>220</v>
      </c>
      <c r="E217" s="148" t="s">
        <v>460</v>
      </c>
      <c r="F217" s="149" t="s">
        <v>461</v>
      </c>
      <c r="G217" s="150" t="s">
        <v>264</v>
      </c>
      <c r="H217" s="151">
        <v>2</v>
      </c>
      <c r="I217" s="4">
        <v>0</v>
      </c>
      <c r="J217" s="158">
        <f>ROUND(I217*H217,2)</f>
        <v>0</v>
      </c>
      <c r="K217" s="149" t="s">
        <v>140</v>
      </c>
      <c r="L217" s="119"/>
      <c r="M217" s="120" t="s">
        <v>1</v>
      </c>
      <c r="N217" s="121" t="s">
        <v>35</v>
      </c>
      <c r="O217" s="97">
        <v>0</v>
      </c>
      <c r="P217" s="97">
        <f>O217*H217</f>
        <v>0</v>
      </c>
      <c r="Q217" s="97">
        <v>0.16200000000000001</v>
      </c>
      <c r="R217" s="97">
        <f>Q217*H217</f>
        <v>0.32400000000000001</v>
      </c>
      <c r="S217" s="97">
        <v>0</v>
      </c>
      <c r="T217" s="98">
        <f>S217*H217</f>
        <v>0</v>
      </c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R217" s="99" t="s">
        <v>174</v>
      </c>
      <c r="AT217" s="99" t="s">
        <v>220</v>
      </c>
      <c r="AU217" s="99" t="s">
        <v>80</v>
      </c>
      <c r="AY217" s="8" t="s">
        <v>129</v>
      </c>
      <c r="BE217" s="100">
        <f>IF(N217="základní",J217,0)</f>
        <v>0</v>
      </c>
      <c r="BF217" s="100">
        <f>IF(N217="snížená",J217,0)</f>
        <v>0</v>
      </c>
      <c r="BG217" s="100">
        <f>IF(N217="zákl. přenesená",J217,0)</f>
        <v>0</v>
      </c>
      <c r="BH217" s="100">
        <f>IF(N217="sníž. přenesená",J217,0)</f>
        <v>0</v>
      </c>
      <c r="BI217" s="100">
        <f>IF(N217="nulová",J217,0)</f>
        <v>0</v>
      </c>
      <c r="BJ217" s="8" t="s">
        <v>78</v>
      </c>
      <c r="BK217" s="100">
        <f>ROUND(I217*H217,2)</f>
        <v>0</v>
      </c>
      <c r="BL217" s="8" t="s">
        <v>135</v>
      </c>
      <c r="BM217" s="99" t="s">
        <v>462</v>
      </c>
    </row>
    <row r="218" spans="1:65" s="20" customFormat="1" ht="21.75" customHeight="1">
      <c r="A218" s="18"/>
      <c r="B218" s="2"/>
      <c r="C218" s="147" t="s">
        <v>261</v>
      </c>
      <c r="D218" s="147" t="s">
        <v>220</v>
      </c>
      <c r="E218" s="148" t="s">
        <v>463</v>
      </c>
      <c r="F218" s="149" t="s">
        <v>464</v>
      </c>
      <c r="G218" s="150" t="s">
        <v>264</v>
      </c>
      <c r="H218" s="151">
        <v>2</v>
      </c>
      <c r="I218" s="4">
        <v>0</v>
      </c>
      <c r="J218" s="158">
        <f>ROUND(I218*H218,2)</f>
        <v>0</v>
      </c>
      <c r="K218" s="149" t="s">
        <v>140</v>
      </c>
      <c r="L218" s="119"/>
      <c r="M218" s="120" t="s">
        <v>1</v>
      </c>
      <c r="N218" s="121" t="s">
        <v>35</v>
      </c>
      <c r="O218" s="97">
        <v>0</v>
      </c>
      <c r="P218" s="97">
        <f>O218*H218</f>
        <v>0</v>
      </c>
      <c r="Q218" s="97">
        <v>0.16500000000000001</v>
      </c>
      <c r="R218" s="97">
        <f>Q218*H218</f>
        <v>0.33</v>
      </c>
      <c r="S218" s="97">
        <v>0</v>
      </c>
      <c r="T218" s="98">
        <f>S218*H218</f>
        <v>0</v>
      </c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R218" s="99" t="s">
        <v>174</v>
      </c>
      <c r="AT218" s="99" t="s">
        <v>220</v>
      </c>
      <c r="AU218" s="99" t="s">
        <v>80</v>
      </c>
      <c r="AY218" s="8" t="s">
        <v>129</v>
      </c>
      <c r="BE218" s="100">
        <f>IF(N218="základní",J218,0)</f>
        <v>0</v>
      </c>
      <c r="BF218" s="100">
        <f>IF(N218="snížená",J218,0)</f>
        <v>0</v>
      </c>
      <c r="BG218" s="100">
        <f>IF(N218="zákl. přenesená",J218,0)</f>
        <v>0</v>
      </c>
      <c r="BH218" s="100">
        <f>IF(N218="sníž. přenesená",J218,0)</f>
        <v>0</v>
      </c>
      <c r="BI218" s="100">
        <f>IF(N218="nulová",J218,0)</f>
        <v>0</v>
      </c>
      <c r="BJ218" s="8" t="s">
        <v>78</v>
      </c>
      <c r="BK218" s="100">
        <f>ROUND(I218*H218,2)</f>
        <v>0</v>
      </c>
      <c r="BL218" s="8" t="s">
        <v>135</v>
      </c>
      <c r="BM218" s="99" t="s">
        <v>465</v>
      </c>
    </row>
    <row r="219" spans="1:65" s="20" customFormat="1" ht="16.5" customHeight="1">
      <c r="A219" s="18"/>
      <c r="B219" s="2"/>
      <c r="C219" s="130" t="s">
        <v>267</v>
      </c>
      <c r="D219" s="130" t="s">
        <v>131</v>
      </c>
      <c r="E219" s="131" t="s">
        <v>466</v>
      </c>
      <c r="F219" s="132" t="s">
        <v>467</v>
      </c>
      <c r="G219" s="133" t="s">
        <v>139</v>
      </c>
      <c r="H219" s="134">
        <v>8</v>
      </c>
      <c r="I219" s="3">
        <v>0</v>
      </c>
      <c r="J219" s="157">
        <f>ROUND(I219*H219,2)</f>
        <v>0</v>
      </c>
      <c r="K219" s="132" t="s">
        <v>140</v>
      </c>
      <c r="L219" s="2"/>
      <c r="M219" s="95" t="s">
        <v>1</v>
      </c>
      <c r="N219" s="96" t="s">
        <v>35</v>
      </c>
      <c r="O219" s="97">
        <v>2.3E-2</v>
      </c>
      <c r="P219" s="97">
        <f>O219*H219</f>
        <v>0.184</v>
      </c>
      <c r="Q219" s="97">
        <v>6.9999999999999994E-5</v>
      </c>
      <c r="R219" s="97">
        <f>Q219*H219</f>
        <v>5.5999999999999995E-4</v>
      </c>
      <c r="S219" s="97">
        <v>0</v>
      </c>
      <c r="T219" s="98">
        <f>S219*H219</f>
        <v>0</v>
      </c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R219" s="99" t="s">
        <v>135</v>
      </c>
      <c r="AT219" s="99" t="s">
        <v>131</v>
      </c>
      <c r="AU219" s="99" t="s">
        <v>80</v>
      </c>
      <c r="AY219" s="8" t="s">
        <v>129</v>
      </c>
      <c r="BE219" s="100">
        <f>IF(N219="základní",J219,0)</f>
        <v>0</v>
      </c>
      <c r="BF219" s="100">
        <f>IF(N219="snížená",J219,0)</f>
        <v>0</v>
      </c>
      <c r="BG219" s="100">
        <f>IF(N219="zákl. přenesená",J219,0)</f>
        <v>0</v>
      </c>
      <c r="BH219" s="100">
        <f>IF(N219="sníž. přenesená",J219,0)</f>
        <v>0</v>
      </c>
      <c r="BI219" s="100">
        <f>IF(N219="nulová",J219,0)</f>
        <v>0</v>
      </c>
      <c r="BJ219" s="8" t="s">
        <v>78</v>
      </c>
      <c r="BK219" s="100">
        <f>ROUND(I219*H219,2)</f>
        <v>0</v>
      </c>
      <c r="BL219" s="8" t="s">
        <v>135</v>
      </c>
      <c r="BM219" s="99" t="s">
        <v>468</v>
      </c>
    </row>
    <row r="220" spans="1:65" s="86" customFormat="1" ht="22.9" customHeight="1">
      <c r="B220" s="87"/>
      <c r="C220" s="126"/>
      <c r="D220" s="127" t="s">
        <v>69</v>
      </c>
      <c r="E220" s="129" t="s">
        <v>331</v>
      </c>
      <c r="F220" s="129" t="s">
        <v>332</v>
      </c>
      <c r="G220" s="126"/>
      <c r="H220" s="126"/>
      <c r="J220" s="156">
        <f>BK220</f>
        <v>0</v>
      </c>
      <c r="K220" s="126"/>
      <c r="L220" s="87"/>
      <c r="M220" s="89"/>
      <c r="N220" s="90"/>
      <c r="O220" s="90"/>
      <c r="P220" s="91">
        <f>P221</f>
        <v>26.144199999999998</v>
      </c>
      <c r="Q220" s="90"/>
      <c r="R220" s="91">
        <f>R221</f>
        <v>0</v>
      </c>
      <c r="S220" s="90"/>
      <c r="T220" s="92">
        <f>T221</f>
        <v>0</v>
      </c>
      <c r="AR220" s="88" t="s">
        <v>78</v>
      </c>
      <c r="AT220" s="93" t="s">
        <v>69</v>
      </c>
      <c r="AU220" s="93" t="s">
        <v>78</v>
      </c>
      <c r="AY220" s="88" t="s">
        <v>129</v>
      </c>
      <c r="BK220" s="94">
        <f>BK221</f>
        <v>0</v>
      </c>
    </row>
    <row r="221" spans="1:65" s="20" customFormat="1" ht="21.75" customHeight="1">
      <c r="A221" s="18"/>
      <c r="B221" s="2"/>
      <c r="C221" s="130" t="s">
        <v>271</v>
      </c>
      <c r="D221" s="130" t="s">
        <v>131</v>
      </c>
      <c r="E221" s="131" t="s">
        <v>469</v>
      </c>
      <c r="F221" s="132" t="s">
        <v>470</v>
      </c>
      <c r="G221" s="133" t="s">
        <v>201</v>
      </c>
      <c r="H221" s="134">
        <v>17.664999999999999</v>
      </c>
      <c r="I221" s="3">
        <v>0</v>
      </c>
      <c r="J221" s="157">
        <f>ROUND(I221*H221,2)</f>
        <v>0</v>
      </c>
      <c r="K221" s="132" t="s">
        <v>140</v>
      </c>
      <c r="L221" s="2"/>
      <c r="M221" s="122" t="s">
        <v>1</v>
      </c>
      <c r="N221" s="123" t="s">
        <v>35</v>
      </c>
      <c r="O221" s="124">
        <v>1.48</v>
      </c>
      <c r="P221" s="124">
        <f>O221*H221</f>
        <v>26.144199999999998</v>
      </c>
      <c r="Q221" s="124">
        <v>0</v>
      </c>
      <c r="R221" s="124">
        <f>Q221*H221</f>
        <v>0</v>
      </c>
      <c r="S221" s="124">
        <v>0</v>
      </c>
      <c r="T221" s="125">
        <f>S221*H221</f>
        <v>0</v>
      </c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R221" s="99" t="s">
        <v>135</v>
      </c>
      <c r="AT221" s="99" t="s">
        <v>131</v>
      </c>
      <c r="AU221" s="99" t="s">
        <v>80</v>
      </c>
      <c r="AY221" s="8" t="s">
        <v>129</v>
      </c>
      <c r="BE221" s="100">
        <f>IF(N221="základní",J221,0)</f>
        <v>0</v>
      </c>
      <c r="BF221" s="100">
        <f>IF(N221="snížená",J221,0)</f>
        <v>0</v>
      </c>
      <c r="BG221" s="100">
        <f>IF(N221="zákl. přenesená",J221,0)</f>
        <v>0</v>
      </c>
      <c r="BH221" s="100">
        <f>IF(N221="sníž. přenesená",J221,0)</f>
        <v>0</v>
      </c>
      <c r="BI221" s="100">
        <f>IF(N221="nulová",J221,0)</f>
        <v>0</v>
      </c>
      <c r="BJ221" s="8" t="s">
        <v>78</v>
      </c>
      <c r="BK221" s="100">
        <f>ROUND(I221*H221,2)</f>
        <v>0</v>
      </c>
      <c r="BL221" s="8" t="s">
        <v>135</v>
      </c>
      <c r="BM221" s="99" t="s">
        <v>471</v>
      </c>
    </row>
    <row r="222" spans="1:65" s="20" customFormat="1" ht="6.95" customHeight="1">
      <c r="A222" s="18"/>
      <c r="B222" s="52"/>
      <c r="C222" s="152"/>
      <c r="D222" s="152"/>
      <c r="E222" s="152"/>
      <c r="F222" s="152"/>
      <c r="G222" s="152"/>
      <c r="H222" s="152"/>
      <c r="I222" s="53"/>
      <c r="J222" s="152"/>
      <c r="K222" s="152"/>
      <c r="L222" s="2"/>
      <c r="M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</row>
  </sheetData>
  <sheetProtection algorithmName="SHA-512" hashValue="ij6JQ7NfVtVpbi8lt1M5Xv3TT2Ddu3/PaXPnnnYhWq9sSg8MxF509Yp0jkR0t9rh5Rycxh7m3Op3Ck2HScsxBQ==" saltValue="T50sJDmQ3IqciPWPMOc8XA==" spinCount="100000" sheet="1" objects="1" scenarios="1"/>
  <autoFilter ref="C122:K22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100 - SO 100 Komunikace</vt:lpstr>
      <vt:lpstr>300 - SO 300 Dešťová kana...</vt:lpstr>
      <vt:lpstr>'100 - SO 100 Komunikace'!Názvy_tisku</vt:lpstr>
      <vt:lpstr>'300 - SO 300 Dešťová kana...'!Názvy_tisku</vt:lpstr>
      <vt:lpstr>'Rekapitulace stavby'!Názvy_tisku</vt:lpstr>
      <vt:lpstr>'100 - SO 100 Komunikace'!Oblast_tisku</vt:lpstr>
      <vt:lpstr>'300 - SO 300 Dešťová kana...'!Oblast_tisku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2020-09-30T10:22:33Z</dcterms:created>
  <dcterms:modified xsi:type="dcterms:W3CDTF">2022-03-21T09:48:00Z</dcterms:modified>
</cp:coreProperties>
</file>